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Indikatoren-ARTIKEL\09_VERKEHR\MOBI-03_Umweltfreundl-Gueterverkehr\"/>
    </mc:Choice>
  </mc:AlternateContent>
  <xr:revisionPtr revIDLastSave="0" documentId="13_ncr:1_{D791AE78-9CC0-49D3-A36F-2D65D01DD390}" xr6:coauthVersionLast="36" xr6:coauthVersionMax="36" xr10:uidLastSave="{00000000-0000-0000-0000-000000000000}"/>
  <bookViews>
    <workbookView xWindow="2820" yWindow="0" windowWidth="28800" windowHeight="13665" tabRatio="802" firstSheet="1" activeTab="3" xr2:uid="{00000000-000D-0000-FFFF-FFFF00000000}"/>
  </bookViews>
  <sheets>
    <sheet name="Vorberechnung" sheetId="11" state="hidden" r:id="rId1"/>
    <sheet name="Daten" sheetId="1" r:id="rId2"/>
    <sheet name="Diagramm" sheetId="6" r:id="rId3"/>
    <sheet name="Diagramm ENGLISCH" sheetId="12" r:id="rId4"/>
  </sheets>
  <definedNames>
    <definedName name="Beschriftung" localSheetId="3">OFFSET(Daten!#REF!,0,0,COUNTA(Daten!$B$16:$B$19),-1)</definedName>
    <definedName name="Beschriftung">OFFSET(Daten!#REF!,0,0,COUNTA(Daten!$B$16:$B$19),-1)</definedName>
    <definedName name="Daten01" localSheetId="3">OFFSET(Daten!#REF!,0,0,COUNTA(Daten!$F$16:$F$19),-1)</definedName>
    <definedName name="Daten01">OFFSET(Daten!#REF!,0,0,COUNTA(Daten!$F$16:$F$19),-1)</definedName>
    <definedName name="Daten02" localSheetId="3">OFFSET(Daten!#REF!,0,0,COUNTA(Daten!#REF!),-1)</definedName>
    <definedName name="Daten02">OFFSET(Daten!#REF!,0,0,COUNTA(Daten!#REF!),-1)</definedName>
    <definedName name="Daten03" localSheetId="3">OFFSET(Daten!#REF!,0,0,COUNTA(Daten!#REF!),-1)</definedName>
    <definedName name="Daten03">OFFSET(Daten!#REF!,0,0,COUNTA(Daten!#REF!),-1)</definedName>
    <definedName name="Daten04" localSheetId="3">OFFSET(Daten!#REF!,0,0,COUNTA(Daten!#REF!),-1)</definedName>
    <definedName name="Daten04">OFFSET(Daten!#REF!,0,0,COUNTA(Daten!#REF!),-1)</definedName>
    <definedName name="Daten05" localSheetId="3">OFFSET(Daten!#REF!,0,0,COUNTA(Daten!#REF!),-1)</definedName>
    <definedName name="Daten05">OFFSET(Daten!#REF!,0,0,COUNTA(Daten!#REF!),-1)</definedName>
    <definedName name="Daten06" localSheetId="3">OFFSET(Daten!#REF!,0,0,COUNTA(Daten!#REF!),-1)</definedName>
    <definedName name="Daten06">OFFSET(Daten!#REF!,0,0,COUNTA(Daten!#REF!),-1)</definedName>
    <definedName name="Daten07" localSheetId="3">OFFSET(Daten!#REF!,0,0,COUNTA(Daten!#REF!),-1)</definedName>
    <definedName name="Daten07">OFFSET(Daten!#REF!,0,0,COUNTA(Daten!#REF!),-1)</definedName>
    <definedName name="Daten08" localSheetId="3">OFFSET(Daten!#REF!,0,0,COUNTA(Daten!#REF!),-1)</definedName>
    <definedName name="Daten08">OFFSET(Daten!#REF!,0,0,COUNTA(Daten!#REF!),-1)</definedName>
    <definedName name="Daten09" localSheetId="3">OFFSET(Daten!#REF!,0,0,COUNTA(Daten!#REF!),-1)</definedName>
    <definedName name="Daten09">OFFSET(Daten!#REF!,0,0,COUNTA(Daten!#REF!),-1)</definedName>
    <definedName name="Daten10" localSheetId="3">OFFSET(Daten!#REF!,0,0,COUNTA(Daten!#REF!),-1)</definedName>
    <definedName name="Daten10">OFFSET(Daten!#REF!,0,0,COUNTA(Daten!#REF!),-1)</definedName>
    <definedName name="_xlnm.Print_Area" localSheetId="2">Diagramm!$A$1:$N$22</definedName>
    <definedName name="_xlnm.Print_Area" localSheetId="3">'Diagramm ENGLISCH'!$A$1:$O$22</definedName>
    <definedName name="Print_Area" localSheetId="2">Diagramm!$A$1:$N$21</definedName>
    <definedName name="Print_Area" localSheetId="3">'Diagramm ENGLISCH'!$A$1:$N$20</definedName>
  </definedNames>
  <calcPr calcId="191029"/>
</workbook>
</file>

<file path=xl/calcChain.xml><?xml version="1.0" encoding="utf-8"?>
<calcChain xmlns="http://schemas.openxmlformats.org/spreadsheetml/2006/main">
  <c r="F40" i="1" l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D33" i="1"/>
  <c r="E18" i="1" l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F31" i="1" s="1"/>
  <c r="E32" i="1"/>
  <c r="F32" i="1" s="1"/>
  <c r="E33" i="1"/>
  <c r="F33" i="1" s="1"/>
  <c r="E17" i="1"/>
  <c r="E16" i="1"/>
  <c r="C28" i="1"/>
  <c r="C29" i="1"/>
  <c r="C30" i="1"/>
  <c r="C31" i="1"/>
  <c r="D31" i="1" s="1"/>
  <c r="C32" i="1"/>
  <c r="D32" i="1" s="1"/>
  <c r="C17" i="1"/>
  <c r="C18" i="1"/>
  <c r="C19" i="1"/>
  <c r="C20" i="1"/>
  <c r="C21" i="1"/>
  <c r="C22" i="1"/>
  <c r="D22" i="1" s="1"/>
  <c r="C23" i="1"/>
  <c r="C24" i="1"/>
  <c r="C25" i="1"/>
  <c r="C26" i="1"/>
  <c r="C27" i="1"/>
  <c r="C16" i="1"/>
  <c r="G23" i="11"/>
  <c r="G24" i="11"/>
  <c r="F24" i="11"/>
  <c r="F23" i="11"/>
  <c r="G16" i="11"/>
  <c r="F26" i="1" s="1"/>
  <c r="F16" i="11"/>
  <c r="F5" i="11"/>
  <c r="F7" i="11"/>
  <c r="G7" i="11"/>
  <c r="F17" i="1" s="1"/>
  <c r="I23" i="11" l="1"/>
  <c r="D17" i="1"/>
  <c r="I7" i="11"/>
  <c r="I24" i="11"/>
  <c r="D26" i="1"/>
  <c r="I16" i="11"/>
  <c r="X5" i="1"/>
  <c r="G22" i="11"/>
  <c r="F22" i="11"/>
  <c r="G21" i="11"/>
  <c r="F21" i="11"/>
  <c r="G20" i="11"/>
  <c r="F30" i="1" s="1"/>
  <c r="F20" i="11"/>
  <c r="G19" i="11"/>
  <c r="F29" i="1" s="1"/>
  <c r="F19" i="11"/>
  <c r="G18" i="11"/>
  <c r="F28" i="1" s="1"/>
  <c r="F18" i="11"/>
  <c r="G17" i="11"/>
  <c r="F27" i="1" s="1"/>
  <c r="F17" i="11"/>
  <c r="G15" i="11"/>
  <c r="F25" i="1" s="1"/>
  <c r="F15" i="11"/>
  <c r="G14" i="11"/>
  <c r="F24" i="1" s="1"/>
  <c r="F14" i="11"/>
  <c r="G13" i="11"/>
  <c r="F23" i="1" s="1"/>
  <c r="F13" i="11"/>
  <c r="G12" i="11"/>
  <c r="F22" i="1" s="1"/>
  <c r="F12" i="11"/>
  <c r="G11" i="11"/>
  <c r="F21" i="1" s="1"/>
  <c r="F11" i="11"/>
  <c r="G10" i="11"/>
  <c r="F20" i="1" s="1"/>
  <c r="F10" i="11"/>
  <c r="G9" i="11"/>
  <c r="F19" i="1" s="1"/>
  <c r="F9" i="11"/>
  <c r="G8" i="11"/>
  <c r="F18" i="1" s="1"/>
  <c r="F8" i="11"/>
  <c r="G6" i="11"/>
  <c r="F16" i="1" s="1"/>
  <c r="F6" i="11"/>
  <c r="G5" i="11"/>
  <c r="I5" i="11" s="1"/>
  <c r="X4" i="1"/>
  <c r="D16" i="1" l="1"/>
  <c r="I6" i="11"/>
  <c r="D19" i="1"/>
  <c r="I9" i="11"/>
  <c r="D21" i="1"/>
  <c r="I11" i="11"/>
  <c r="D23" i="1"/>
  <c r="I13" i="11"/>
  <c r="D25" i="1"/>
  <c r="I15" i="11"/>
  <c r="D28" i="1"/>
  <c r="I18" i="11"/>
  <c r="D30" i="1"/>
  <c r="I20" i="11"/>
  <c r="I22" i="11"/>
  <c r="D18" i="1"/>
  <c r="I8" i="11"/>
  <c r="D20" i="1"/>
  <c r="I10" i="11"/>
  <c r="I12" i="11"/>
  <c r="D24" i="1"/>
  <c r="I14" i="11"/>
  <c r="D27" i="1"/>
  <c r="I17" i="11"/>
  <c r="D29" i="1"/>
  <c r="I19" i="11"/>
  <c r="I21" i="11"/>
</calcChain>
</file>

<file path=xl/sharedStrings.xml><?xml version="1.0" encoding="utf-8"?>
<sst xmlns="http://schemas.openxmlformats.org/spreadsheetml/2006/main" count="53" uniqueCount="39">
  <si>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</si>
  <si>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</si>
  <si>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</si>
  <si>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</si>
  <si>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</si>
  <si>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</si>
  <si>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</si>
  <si>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</si>
  <si>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</si>
  <si>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Schienenverkehr</t>
  </si>
  <si>
    <t>Binnenschifffahrt</t>
  </si>
  <si>
    <t>Prozent</t>
  </si>
  <si>
    <t>Binnenländischer Verkehr ohne Nahverkehr dt. Lastkraftfahrzeuge (bis 50 km) (Mrd. tkm)*</t>
  </si>
  <si>
    <t>Eisenbahnen  (Mrd. tkm)*</t>
  </si>
  <si>
    <t>Binnenschifffahrt  (Mrd. tkm)*</t>
  </si>
  <si>
    <t>Anteil Eisenbahnen</t>
  </si>
  <si>
    <t>Anteil Binnenschifffahrt</t>
  </si>
  <si>
    <t>Footnote:</t>
  </si>
  <si>
    <t>Main heading:</t>
  </si>
  <si>
    <t>Percent</t>
  </si>
  <si>
    <t>Name of axis 1:</t>
  </si>
  <si>
    <t>Source:</t>
  </si>
  <si>
    <t>Rail freight transport</t>
  </si>
  <si>
    <t>Inland waterways transport</t>
  </si>
  <si>
    <t>absolut in tkm</t>
  </si>
  <si>
    <t>share to overall freight transport volume</t>
  </si>
  <si>
    <t>2017*</t>
  </si>
  <si>
    <t>* Quelle: ViZ 2018/2019 S. 244 f., zum Teil vorläufige Werte</t>
  </si>
  <si>
    <t>Anteil Binnenschifffahrt + Eisenbahnen</t>
  </si>
  <si>
    <t>Anteile des Schienenverkehrs und der Binnenschifffahrt an der Güterverkehrsleistung*</t>
  </si>
  <si>
    <t>Share of rail freight and inland waterways transport to overall freight transport volume*</t>
  </si>
  <si>
    <t>2016**</t>
  </si>
  <si>
    <t>2023***</t>
  </si>
  <si>
    <t>Bundesministerium für Digitales und Verkehr (Hrsg.), Verkehr in Zahlen 2024/2025, S. 244f. und ältere Jahrgänge</t>
  </si>
  <si>
    <t>Federal Ministry for Digital and Transport, Verkehr in Zahlen 2024/2025, p. 244f. (in German only) and older editions</t>
  </si>
  <si>
    <t>** 2016 bis 2022 Revision aufgrund verbesserter Meldedaten im Schienenverkehr 
*** zum Teil vorläufige Angaben</t>
  </si>
  <si>
    <t>* ohne Nahverkehr deutscher Lastkraftfahrzeuge (bis 50 km) und ohne Lkw-Transporte bis 6 t zGG oder 3,5 t Nutzlast, Anteile beziehen sich auf Werte inklusive Rohrfernleitungen und Luftverkehr</t>
  </si>
  <si>
    <t>** 2016 to 2022 Revision due to improved reporting data in Rail freight transport
*** Including preliminary data</t>
  </si>
  <si>
    <t>* Not including local heavy goods vehicle transport (up to 50 km) and without truck transports up to 6 t gross vehicle weight or 3.5 t payload, shares refer to values including pipelines and air traffic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</si>
</sst>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0.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10"/>
      <name val="Arial"/>
      <family val="2"/>
    </font>
    <font>
      <sz val="12"/>
      <color indexed="2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E6E6E6"/>
      <name val="Arial"/>
      <family val="2"/>
    </font>
    <font>
      <sz val="10"/>
      <name val="Cambria"/>
      <family val="1"/>
    </font>
    <font>
      <sz val="11"/>
      <color rgb="FFFF0000"/>
      <name val="Cambria"/>
      <family val="1"/>
    </font>
    <font>
      <sz val="9"/>
      <name val="Cambria"/>
      <family val="1"/>
    </font>
    <font>
      <b/>
      <sz val="9"/>
      <name val="Cambria"/>
      <family val="1"/>
    </font>
    <font>
      <sz val="9"/>
      <color rgb="FFFF0000"/>
      <name val="Cambria"/>
      <family val="1"/>
    </font>
    <font>
      <b/>
      <sz val="9"/>
      <color rgb="FFFF0000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dotted">
        <color indexed="64"/>
      </left>
      <right/>
      <top/>
      <bottom/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1" fillId="0" borderId="0"/>
    <xf numFmtId="166" fontId="34" fillId="0" borderId="0" applyFill="0" applyBorder="0" applyProtection="0"/>
  </cellStyleXfs>
  <cellXfs count="116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6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4" fillId="0" borderId="0" xfId="0" applyFont="1" applyBorder="1" applyAlignment="1">
      <alignment vertical="top"/>
    </xf>
    <xf numFmtId="0" fontId="23" fillId="0" borderId="0" xfId="0" applyFont="1" applyBorder="1" applyAlignment="1" applyProtection="1"/>
    <xf numFmtId="0" fontId="22" fillId="0" borderId="0" xfId="0" applyFont="1" applyBorder="1" applyAlignment="1" applyProtection="1"/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Protection="1">
      <protection locked="0"/>
    </xf>
    <xf numFmtId="0" fontId="27" fillId="24" borderId="20" xfId="0" applyFont="1" applyFill="1" applyBorder="1" applyAlignment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7" fillId="26" borderId="20" xfId="0" applyFont="1" applyFill="1" applyBorder="1" applyAlignment="1">
      <alignment horizontal="left" vertical="center" wrapText="1"/>
    </xf>
    <xf numFmtId="0" fontId="31" fillId="25" borderId="13" xfId="0" applyFont="1" applyFill="1" applyBorder="1" applyAlignment="1">
      <alignment horizontal="right" vertical="center"/>
    </xf>
    <xf numFmtId="0" fontId="31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1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31" fillId="25" borderId="21" xfId="0" applyFont="1" applyFill="1" applyBorder="1" applyAlignment="1">
      <alignment horizontal="left" vertical="center" wrapText="1"/>
    </xf>
    <xf numFmtId="0" fontId="31" fillId="25" borderId="22" xfId="0" applyFont="1" applyFill="1" applyBorder="1" applyAlignment="1">
      <alignment horizontal="center" vertical="center" wrapText="1"/>
    </xf>
    <xf numFmtId="0" fontId="26" fillId="24" borderId="0" xfId="0" applyFont="1" applyFill="1" applyBorder="1" applyAlignment="1" applyProtection="1">
      <alignment horizontal="left" vertical="top" wrapText="1"/>
    </xf>
    <xf numFmtId="0" fontId="0" fillId="0" borderId="0" xfId="0" applyFill="1"/>
    <xf numFmtId="165" fontId="30" fillId="24" borderId="23" xfId="0" applyNumberFormat="1" applyFont="1" applyFill="1" applyBorder="1" applyAlignment="1">
      <alignment horizontal="center" vertical="center" wrapText="1"/>
    </xf>
    <xf numFmtId="165" fontId="30" fillId="26" borderId="23" xfId="0" applyNumberFormat="1" applyFont="1" applyFill="1" applyBorder="1" applyAlignment="1">
      <alignment horizontal="center" vertical="center" wrapText="1"/>
    </xf>
    <xf numFmtId="0" fontId="31" fillId="25" borderId="24" xfId="0" applyFont="1" applyFill="1" applyBorder="1" applyAlignment="1">
      <alignment horizontal="left" vertical="center" wrapText="1"/>
    </xf>
    <xf numFmtId="0" fontId="31" fillId="25" borderId="25" xfId="0" applyFont="1" applyFill="1" applyBorder="1" applyAlignment="1">
      <alignment horizontal="center" vertical="center" wrapText="1"/>
    </xf>
    <xf numFmtId="165" fontId="30" fillId="24" borderId="26" xfId="0" applyNumberFormat="1" applyFont="1" applyFill="1" applyBorder="1" applyAlignment="1">
      <alignment horizontal="center" vertical="center" wrapText="1"/>
    </xf>
    <xf numFmtId="165" fontId="30" fillId="26" borderId="26" xfId="0" applyNumberFormat="1" applyFont="1" applyFill="1" applyBorder="1" applyAlignment="1">
      <alignment horizontal="center" vertical="center" wrapText="1"/>
    </xf>
    <xf numFmtId="165" fontId="30" fillId="24" borderId="27" xfId="0" applyNumberFormat="1" applyFont="1" applyFill="1" applyBorder="1" applyAlignment="1">
      <alignment horizontal="center" vertical="center" wrapText="1"/>
    </xf>
    <xf numFmtId="165" fontId="30" fillId="26" borderId="27" xfId="0" applyNumberFormat="1" applyFont="1" applyFill="1" applyBorder="1" applyAlignment="1">
      <alignment horizontal="center" vertical="center" wrapText="1"/>
    </xf>
    <xf numFmtId="0" fontId="33" fillId="0" borderId="0" xfId="0" applyFont="1"/>
    <xf numFmtId="0" fontId="0" fillId="26" borderId="0" xfId="0" applyFill="1"/>
    <xf numFmtId="0" fontId="33" fillId="26" borderId="0" xfId="0" applyFont="1" applyFill="1" applyAlignment="1">
      <alignment horizontal="right"/>
    </xf>
    <xf numFmtId="0" fontId="33" fillId="26" borderId="0" xfId="0" applyFont="1" applyFill="1" applyAlignment="1">
      <alignment wrapText="1"/>
    </xf>
    <xf numFmtId="0" fontId="33" fillId="26" borderId="0" xfId="0" applyFont="1" applyFill="1"/>
    <xf numFmtId="0" fontId="2" fillId="26" borderId="0" xfId="0" applyFont="1" applyFill="1"/>
    <xf numFmtId="166" fontId="2" fillId="0" borderId="15" xfId="0" applyNumberFormat="1" applyFont="1" applyBorder="1"/>
    <xf numFmtId="166" fontId="2" fillId="0" borderId="13" xfId="0" applyNumberFormat="1" applyFont="1" applyBorder="1"/>
    <xf numFmtId="166" fontId="2" fillId="0" borderId="28" xfId="0" applyNumberFormat="1" applyFont="1" applyBorder="1"/>
    <xf numFmtId="0" fontId="2" fillId="0" borderId="28" xfId="0" applyFont="1" applyBorder="1"/>
    <xf numFmtId="166" fontId="2" fillId="0" borderId="12" xfId="0" applyNumberFormat="1" applyFont="1" applyBorder="1"/>
    <xf numFmtId="166" fontId="2" fillId="0" borderId="14" xfId="0" applyNumberFormat="1" applyFont="1" applyBorder="1"/>
    <xf numFmtId="166" fontId="2" fillId="0" borderId="17" xfId="0" applyNumberFormat="1" applyFont="1" applyBorder="1"/>
    <xf numFmtId="166" fontId="2" fillId="0" borderId="29" xfId="0" applyNumberFormat="1" applyFont="1" applyBorder="1"/>
    <xf numFmtId="0" fontId="35" fillId="0" borderId="0" xfId="0" applyFont="1"/>
    <xf numFmtId="0" fontId="36" fillId="26" borderId="0" xfId="0" applyFont="1" applyFill="1" applyAlignment="1">
      <alignment horizontal="right"/>
    </xf>
    <xf numFmtId="0" fontId="37" fillId="26" borderId="0" xfId="0" applyFont="1" applyFill="1"/>
    <xf numFmtId="0" fontId="37" fillId="26" borderId="10" xfId="0" applyFont="1" applyFill="1" applyBorder="1"/>
    <xf numFmtId="0" fontId="0" fillId="0" borderId="30" xfId="0" applyFill="1" applyBorder="1"/>
    <xf numFmtId="0" fontId="0" fillId="0" borderId="31" xfId="0" applyBorder="1"/>
    <xf numFmtId="0" fontId="0" fillId="0" borderId="32" xfId="0" applyBorder="1"/>
    <xf numFmtId="0" fontId="0" fillId="0" borderId="33" xfId="0" applyFill="1" applyBorder="1"/>
    <xf numFmtId="0" fontId="0" fillId="0" borderId="21" xfId="0" applyBorder="1"/>
    <xf numFmtId="0" fontId="0" fillId="0" borderId="33" xfId="0" applyFill="1" applyBorder="1" applyProtection="1"/>
    <xf numFmtId="0" fontId="0" fillId="0" borderId="21" xfId="0" applyBorder="1" applyProtection="1"/>
    <xf numFmtId="0" fontId="0" fillId="24" borderId="21" xfId="0" applyFill="1" applyBorder="1"/>
    <xf numFmtId="0" fontId="0" fillId="24" borderId="21" xfId="0" applyFill="1" applyBorder="1" applyProtection="1"/>
    <xf numFmtId="0" fontId="0" fillId="0" borderId="34" xfId="0" applyFill="1" applyBorder="1"/>
    <xf numFmtId="0" fontId="0" fillId="0" borderId="35" xfId="0" applyBorder="1"/>
    <xf numFmtId="0" fontId="0" fillId="0" borderId="24" xfId="0" applyBorder="1"/>
    <xf numFmtId="0" fontId="0" fillId="0" borderId="35" xfId="0" applyBorder="1" applyAlignment="1">
      <alignment vertical="center"/>
    </xf>
    <xf numFmtId="0" fontId="26" fillId="0" borderId="35" xfId="0" applyFont="1" applyBorder="1" applyAlignment="1">
      <alignment vertical="center"/>
    </xf>
    <xf numFmtId="0" fontId="26" fillId="0" borderId="24" xfId="0" applyFont="1" applyBorder="1" applyAlignment="1">
      <alignment vertical="center"/>
    </xf>
    <xf numFmtId="0" fontId="28" fillId="0" borderId="0" xfId="0" applyFont="1" applyFill="1"/>
    <xf numFmtId="0" fontId="28" fillId="0" borderId="0" xfId="0" applyFont="1" applyFill="1" applyAlignment="1">
      <alignment wrapText="1"/>
    </xf>
    <xf numFmtId="165" fontId="40" fillId="26" borderId="27" xfId="0" applyNumberFormat="1" applyFont="1" applyFill="1" applyBorder="1" applyAlignment="1">
      <alignment horizontal="center" vertical="center" wrapText="1"/>
    </xf>
    <xf numFmtId="165" fontId="40" fillId="0" borderId="27" xfId="0" applyNumberFormat="1" applyFont="1" applyFill="1" applyBorder="1" applyAlignment="1">
      <alignment horizontal="center" vertical="center" wrapText="1"/>
    </xf>
    <xf numFmtId="0" fontId="41" fillId="26" borderId="20" xfId="0" applyFont="1" applyFill="1" applyBorder="1" applyAlignment="1">
      <alignment horizontal="left" vertical="center" wrapText="1"/>
    </xf>
    <xf numFmtId="165" fontId="40" fillId="26" borderId="26" xfId="0" applyNumberFormat="1" applyFont="1" applyFill="1" applyBorder="1" applyAlignment="1">
      <alignment horizontal="center" vertical="center" wrapText="1"/>
    </xf>
    <xf numFmtId="165" fontId="40" fillId="26" borderId="23" xfId="0" applyNumberFormat="1" applyFont="1" applyFill="1" applyBorder="1" applyAlignment="1">
      <alignment horizontal="center" vertical="center" wrapText="1"/>
    </xf>
    <xf numFmtId="0" fontId="41" fillId="24" borderId="20" xfId="0" applyFont="1" applyFill="1" applyBorder="1" applyAlignment="1">
      <alignment horizontal="left" vertical="center" wrapText="1"/>
    </xf>
    <xf numFmtId="165" fontId="40" fillId="24" borderId="26" xfId="0" applyNumberFormat="1" applyFont="1" applyFill="1" applyBorder="1" applyAlignment="1">
      <alignment horizontal="center" vertical="center" wrapText="1"/>
    </xf>
    <xf numFmtId="165" fontId="40" fillId="24" borderId="27" xfId="0" applyNumberFormat="1" applyFont="1" applyFill="1" applyBorder="1" applyAlignment="1">
      <alignment horizontal="center" vertical="center" wrapText="1"/>
    </xf>
    <xf numFmtId="165" fontId="40" fillId="24" borderId="23" xfId="0" applyNumberFormat="1" applyFont="1" applyFill="1" applyBorder="1" applyAlignment="1">
      <alignment horizontal="center" vertical="center" wrapText="1"/>
    </xf>
    <xf numFmtId="0" fontId="41" fillId="0" borderId="20" xfId="0" applyFont="1" applyFill="1" applyBorder="1" applyAlignment="1">
      <alignment horizontal="left" vertical="center" wrapText="1"/>
    </xf>
    <xf numFmtId="0" fontId="28" fillId="24" borderId="0" xfId="0" applyFont="1" applyFill="1" applyBorder="1"/>
    <xf numFmtId="165" fontId="40" fillId="24" borderId="36" xfId="0" applyNumberFormat="1" applyFont="1" applyFill="1" applyBorder="1" applyAlignment="1">
      <alignment horizontal="center" vertical="center" wrapText="1"/>
    </xf>
    <xf numFmtId="165" fontId="42" fillId="26" borderId="26" xfId="0" applyNumberFormat="1" applyFont="1" applyFill="1" applyBorder="1" applyAlignment="1">
      <alignment horizontal="center" vertical="center" wrapText="1"/>
    </xf>
    <xf numFmtId="165" fontId="42" fillId="0" borderId="26" xfId="0" applyNumberFormat="1" applyFont="1" applyFill="1" applyBorder="1" applyAlignment="1">
      <alignment horizontal="center" vertical="center" wrapText="1"/>
    </xf>
    <xf numFmtId="165" fontId="42" fillId="26" borderId="36" xfId="0" applyNumberFormat="1" applyFont="1" applyFill="1" applyBorder="1" applyAlignment="1">
      <alignment horizontal="center" vertical="center" wrapText="1"/>
    </xf>
    <xf numFmtId="165" fontId="42" fillId="0" borderId="36" xfId="0" applyNumberFormat="1" applyFont="1" applyFill="1" applyBorder="1" applyAlignment="1">
      <alignment horizontal="center" vertical="center" wrapText="1"/>
    </xf>
    <xf numFmtId="0" fontId="43" fillId="0" borderId="20" xfId="0" applyFont="1" applyFill="1" applyBorder="1" applyAlignment="1">
      <alignment horizontal="left" vertical="center" wrapText="1"/>
    </xf>
    <xf numFmtId="0" fontId="39" fillId="0" borderId="0" xfId="0" applyFont="1" applyFill="1" applyAlignment="1">
      <alignment vertical="top" wrapText="1"/>
    </xf>
    <xf numFmtId="0" fontId="0" fillId="0" borderId="0" xfId="0" applyFill="1" applyAlignment="1"/>
    <xf numFmtId="0" fontId="43" fillId="26" borderId="20" xfId="0" applyFont="1" applyFill="1" applyBorder="1" applyAlignment="1">
      <alignment horizontal="left" vertical="center" wrapText="1"/>
    </xf>
    <xf numFmtId="0" fontId="39" fillId="0" borderId="0" xfId="0" applyFont="1" applyFill="1" applyAlignment="1">
      <alignment vertical="top" wrapText="1"/>
    </xf>
    <xf numFmtId="0" fontId="0" fillId="0" borderId="0" xfId="0" applyFill="1" applyAlignment="1"/>
    <xf numFmtId="0" fontId="38" fillId="24" borderId="12" xfId="0" applyFont="1" applyFill="1" applyBorder="1" applyAlignment="1" applyProtection="1">
      <alignment horizontal="left" vertical="center" wrapText="1"/>
      <protection locked="0"/>
    </xf>
    <xf numFmtId="0" fontId="28" fillId="24" borderId="12" xfId="0" applyFont="1" applyFill="1" applyBorder="1" applyAlignment="1" applyProtection="1">
      <alignment horizontal="left" vertical="center"/>
      <protection locked="0"/>
    </xf>
    <xf numFmtId="0" fontId="28" fillId="24" borderId="12" xfId="0" applyFont="1" applyFill="1" applyBorder="1" applyAlignment="1" applyProtection="1">
      <alignment horizontal="left"/>
      <protection locked="0"/>
    </xf>
    <xf numFmtId="0" fontId="38" fillId="24" borderId="12" xfId="0" applyFont="1" applyFill="1" applyBorder="1" applyAlignment="1" applyProtection="1">
      <alignment horizontal="left" vertical="top" wrapText="1"/>
      <protection locked="0"/>
    </xf>
    <xf numFmtId="0" fontId="38" fillId="24" borderId="18" xfId="0" applyFont="1" applyFill="1" applyBorder="1" applyAlignment="1" applyProtection="1">
      <alignment horizontal="left" vertical="center" wrapText="1"/>
      <protection locked="0"/>
    </xf>
    <xf numFmtId="0" fontId="38" fillId="24" borderId="19" xfId="0" applyFont="1" applyFill="1" applyBorder="1" applyAlignment="1" applyProtection="1">
      <alignment horizontal="left" vertical="center" wrapText="1"/>
      <protection locked="0"/>
    </xf>
    <xf numFmtId="0" fontId="38" fillId="24" borderId="12" xfId="0" applyFont="1" applyFill="1" applyBorder="1" applyAlignment="1" applyProtection="1">
      <alignment horizontal="left" vertical="center"/>
      <protection locked="0"/>
    </xf>
    <xf numFmtId="0" fontId="32" fillId="25" borderId="18" xfId="0" applyFont="1" applyFill="1" applyBorder="1" applyAlignment="1">
      <alignment horizontal="center" vertical="center"/>
    </xf>
    <xf numFmtId="0" fontId="32" fillId="25" borderId="19" xfId="0" applyFont="1" applyFill="1" applyBorder="1" applyAlignment="1">
      <alignment horizontal="center" vertical="center"/>
    </xf>
    <xf numFmtId="0" fontId="32" fillId="25" borderId="12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FEST 4" xfId="44" xr:uid="{00000000-0005-0000-0000-00001D000000}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3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E6E6E6"/>
      <color rgb="FF080808"/>
      <color rgb="FF949494"/>
      <color rgb="FF5EAD35"/>
      <color rgb="FF125D86"/>
      <color rgb="FF005F85"/>
      <color rgb="FF61B931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502635646674078E-2"/>
          <c:y val="6.7905166971670136E-2"/>
          <c:w val="0.9283425464800269"/>
          <c:h val="0.74520062844902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Daten!$D$15</c:f>
              <c:strCache>
                <c:ptCount val="1"/>
                <c:pt idx="0">
                  <c:v>Schienenverkehr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0F-4814-92BB-9D093AA0AC7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0F-4814-92BB-9D093AA0AC7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0F-4814-92BB-9D093AA0AC7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0F-4814-92BB-9D093AA0AC7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0F-4814-92BB-9D093AA0AC7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0F-4814-92BB-9D093AA0AC7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0F-4814-92BB-9D093AA0AC7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0F-4814-92BB-9D093AA0AC7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D0F-4814-92BB-9D093AA0AC7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0F-4814-92BB-9D093AA0AC7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0F-4814-92BB-9D093AA0AC7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0F-4814-92BB-9D093AA0AC7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D0F-4814-92BB-9D093AA0AC7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D0F-4814-92BB-9D093AA0AC7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D0F-4814-92BB-9D093AA0AC7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D0F-4814-92BB-9D093AA0AC7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D0F-4814-92BB-9D093AA0AC7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F9-4391-A626-733F04AEDBA9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E6-409D-A3D4-9278EE95F58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D6-4C17-B9F3-6F66057F016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D6-4C17-B9F3-6F66057F016E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DF-436E-93C0-273FDC4B6ED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CE-42CE-BD25-75C61477E015}"/>
                </c:ext>
              </c:extLst>
            </c:dLbl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Daten!$B$16:$B$40</c:f>
              <c:strCache>
                <c:ptCount val="2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2016**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2023***</c:v>
                </c:pt>
              </c:strCache>
            </c:strRef>
          </c:cat>
          <c:val>
            <c:numRef>
              <c:f>Daten!$D$16:$D$40</c:f>
              <c:numCache>
                <c:formatCode>#,##0.0</c:formatCode>
                <c:ptCount val="25"/>
                <c:pt idx="0">
                  <c:v>16.512652532967042</c:v>
                </c:pt>
                <c:pt idx="1">
                  <c:v>17.17707004464377</c:v>
                </c:pt>
                <c:pt idx="2">
                  <c:v>16.637911699373621</c:v>
                </c:pt>
                <c:pt idx="3">
                  <c:v>16.558500260812323</c:v>
                </c:pt>
                <c:pt idx="4">
                  <c:v>16.505786933747906</c:v>
                </c:pt>
                <c:pt idx="5">
                  <c:v>16.857223639222589</c:v>
                </c:pt>
                <c:pt idx="6">
                  <c:v>17.210871876587085</c:v>
                </c:pt>
                <c:pt idx="7">
                  <c:v>17.840372106868301</c:v>
                </c:pt>
                <c:pt idx="8">
                  <c:v>18.410291333419483</c:v>
                </c:pt>
                <c:pt idx="9">
                  <c:v>18.499311540791794</c:v>
                </c:pt>
                <c:pt idx="10">
                  <c:v>17.194035556029004</c:v>
                </c:pt>
                <c:pt idx="11">
                  <c:v>17.846591552455902</c:v>
                </c:pt>
                <c:pt idx="12">
                  <c:v>18.92614278088416</c:v>
                </c:pt>
                <c:pt idx="13">
                  <c:v>18.674087845715469</c:v>
                </c:pt>
                <c:pt idx="14">
                  <c:v>18.606354674592868</c:v>
                </c:pt>
                <c:pt idx="15">
                  <c:v>18.747962178024128</c:v>
                </c:pt>
                <c:pt idx="16">
                  <c:v>19.236883942766294</c:v>
                </c:pt>
                <c:pt idx="17">
                  <c:v>21.171791341594005</c:v>
                </c:pt>
                <c:pt idx="18">
                  <c:v>21.037679425837318</c:v>
                </c:pt>
                <c:pt idx="19">
                  <c:v>20.881913303437965</c:v>
                </c:pt>
                <c:pt idx="20">
                  <c:v>20.537969980680636</c:v>
                </c:pt>
                <c:pt idx="21">
                  <c:v>19.789734075448361</c:v>
                </c:pt>
                <c:pt idx="22">
                  <c:v>20.759717314487631</c:v>
                </c:pt>
                <c:pt idx="23">
                  <c:v>21.270636792452834</c:v>
                </c:pt>
                <c:pt idx="24">
                  <c:v>20.907542202261112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D0F-4814-92BB-9D093AA0AC73}"/>
            </c:ext>
          </c:extLst>
        </c:ser>
        <c:ser>
          <c:idx val="1"/>
          <c:order val="1"/>
          <c:tx>
            <c:strRef>
              <c:f>Daten!$F$15</c:f>
              <c:strCache>
                <c:ptCount val="1"/>
                <c:pt idx="0">
                  <c:v>Binnenschifffahrt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D0F-4814-92BB-9D093AA0AC7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D0F-4814-92BB-9D093AA0AC7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D0F-4814-92BB-9D093AA0AC7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D0F-4814-92BB-9D093AA0AC7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D0F-4814-92BB-9D093AA0AC7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D0F-4814-92BB-9D093AA0AC7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D0F-4814-92BB-9D093AA0AC7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D0F-4814-92BB-9D093AA0AC7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D0F-4814-92BB-9D093AA0AC7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D0F-4814-92BB-9D093AA0AC7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D0F-4814-92BB-9D093AA0AC7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D0F-4814-92BB-9D093AA0AC7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D0F-4814-92BB-9D093AA0AC7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D0F-4814-92BB-9D093AA0AC7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D0F-4814-92BB-9D093AA0AC7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D0F-4814-92BB-9D093AA0AC7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D0F-4814-92BB-9D093AA0AC7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F9-4391-A626-733F04AEDBA9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E6-409D-A3D4-9278EE95F58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D6-4C17-B9F3-6F66057F016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D6-4C17-B9F3-6F66057F016E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DF-436E-93C0-273FDC4B6ED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CE-42CE-BD25-75C61477E015}"/>
                </c:ext>
              </c:extLst>
            </c:dLbl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Daten!$B$16:$B$40</c:f>
              <c:strCache>
                <c:ptCount val="2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2016**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2023***</c:v>
                </c:pt>
              </c:strCache>
            </c:strRef>
          </c:cat>
          <c:val>
            <c:numRef>
              <c:f>Daten!$F$16:$F$40</c:f>
              <c:numCache>
                <c:formatCode>#,##0.0</c:formatCode>
                <c:ptCount val="25"/>
                <c:pt idx="0">
                  <c:v>13.479312664020441</c:v>
                </c:pt>
                <c:pt idx="1">
                  <c:v>13.805213271914058</c:v>
                </c:pt>
                <c:pt idx="2">
                  <c:v>13.314067754473328</c:v>
                </c:pt>
                <c:pt idx="3">
                  <c:v>13.101040488104928</c:v>
                </c:pt>
                <c:pt idx="4">
                  <c:v>11.279406972328742</c:v>
                </c:pt>
                <c:pt idx="5">
                  <c:v>11.67849743857972</c:v>
                </c:pt>
                <c:pt idx="6">
                  <c:v>11.560788037622139</c:v>
                </c:pt>
                <c:pt idx="7">
                  <c:v>10.665944355667998</c:v>
                </c:pt>
                <c:pt idx="8">
                  <c:v>10.3951525885231</c:v>
                </c:pt>
                <c:pt idx="9">
                  <c:v>10.246265950547587</c:v>
                </c:pt>
                <c:pt idx="10">
                  <c:v>9.9570535391110067</c:v>
                </c:pt>
                <c:pt idx="11">
                  <c:v>10.356717140462406</c:v>
                </c:pt>
                <c:pt idx="12">
                  <c:v>9.1905791611471592</c:v>
                </c:pt>
                <c:pt idx="13">
                  <c:v>9.923301526474555</c:v>
                </c:pt>
                <c:pt idx="14">
                  <c:v>9.9249973386979615</c:v>
                </c:pt>
                <c:pt idx="15">
                  <c:v>9.6336811216172151</c:v>
                </c:pt>
                <c:pt idx="16">
                  <c:v>8.7941017488076305</c:v>
                </c:pt>
                <c:pt idx="17">
                  <c:v>8.3137524858497773</c:v>
                </c:pt>
                <c:pt idx="18">
                  <c:v>8.2984449760765546</c:v>
                </c:pt>
                <c:pt idx="19">
                  <c:v>7.0104633781763823</c:v>
                </c:pt>
                <c:pt idx="20">
                  <c:v>7.5670976370931786</c:v>
                </c:pt>
                <c:pt idx="21">
                  <c:v>7.1641929499072363</c:v>
                </c:pt>
                <c:pt idx="22">
                  <c:v>7.0939340400471149</c:v>
                </c:pt>
                <c:pt idx="23">
                  <c:v>6.5030955188679238</c:v>
                </c:pt>
                <c:pt idx="24">
                  <c:v>6.4271333436580456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5D0F-4814-92BB-9D093AA0AC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4"/>
        <c:axId val="243487384"/>
        <c:axId val="243487776"/>
      </c:barChart>
      <c:catAx>
        <c:axId val="24348738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348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3487776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348738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7.1252887017959912E-2"/>
          <c:y val="0.94232742212364839"/>
          <c:w val="0.8561995173034348"/>
          <c:h val="5.5815917181976697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28" footer="0.31496062992126328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502635646674078E-2"/>
          <c:y val="6.7905166971670136E-2"/>
          <c:w val="0.9283425464800269"/>
          <c:h val="0.74520062844902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Daten!$D$14</c:f>
              <c:strCache>
                <c:ptCount val="1"/>
                <c:pt idx="0">
                  <c:v>Rail freight transport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16.5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99-4BD9-8EF1-67BD22E4A7B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99-4BD9-8EF1-67BD22E4A7B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99-4BD9-8EF1-67BD22E4A7B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99-4BD9-8EF1-67BD22E4A7B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99-4BD9-8EF1-67BD22E4A7B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99-4BD9-8EF1-67BD22E4A7B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99-4BD9-8EF1-67BD22E4A7B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99-4BD9-8EF1-67BD22E4A7B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99-4BD9-8EF1-67BD22E4A7B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99-4BD9-8EF1-67BD22E4A7B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99-4BD9-8EF1-67BD22E4A7B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99-4BD9-8EF1-67BD22E4A7B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99-4BD9-8EF1-67BD22E4A7B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99-4BD9-8EF1-67BD22E4A7B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899-4BD9-8EF1-67BD22E4A7B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899-4BD9-8EF1-67BD22E4A7B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899-4BD9-8EF1-67BD22E4A7B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899-4BD9-8EF1-67BD22E4A7B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899-4BD9-8EF1-67BD22E4A7B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13-42D4-A9EC-BA53F98DCA5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3F-4FBC-A5D3-75F92DD96244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C4-43DB-97DE-09209C01A83C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B2-4E70-BCBF-B65AE4863CC5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FF-41CC-B187-C8BA4C7CC84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20.9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C2-4A02-B014-A0DF8F4D8D0F}"/>
                </c:ext>
              </c:extLst>
            </c:dLbl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Daten!$B$16:$B$40</c:f>
              <c:strCache>
                <c:ptCount val="2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2016**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2023***</c:v>
                </c:pt>
              </c:strCache>
            </c:strRef>
          </c:cat>
          <c:val>
            <c:numRef>
              <c:f>Daten!$D$16:$D$40</c:f>
              <c:numCache>
                <c:formatCode>#,##0.0</c:formatCode>
                <c:ptCount val="25"/>
                <c:pt idx="0">
                  <c:v>16.512652532967042</c:v>
                </c:pt>
                <c:pt idx="1">
                  <c:v>17.17707004464377</c:v>
                </c:pt>
                <c:pt idx="2">
                  <c:v>16.637911699373621</c:v>
                </c:pt>
                <c:pt idx="3">
                  <c:v>16.558500260812323</c:v>
                </c:pt>
                <c:pt idx="4">
                  <c:v>16.505786933747906</c:v>
                </c:pt>
                <c:pt idx="5">
                  <c:v>16.857223639222589</c:v>
                </c:pt>
                <c:pt idx="6">
                  <c:v>17.210871876587085</c:v>
                </c:pt>
                <c:pt idx="7">
                  <c:v>17.840372106868301</c:v>
                </c:pt>
                <c:pt idx="8">
                  <c:v>18.410291333419483</c:v>
                </c:pt>
                <c:pt idx="9">
                  <c:v>18.499311540791794</c:v>
                </c:pt>
                <c:pt idx="10">
                  <c:v>17.194035556029004</c:v>
                </c:pt>
                <c:pt idx="11">
                  <c:v>17.846591552455902</c:v>
                </c:pt>
                <c:pt idx="12">
                  <c:v>18.92614278088416</c:v>
                </c:pt>
                <c:pt idx="13">
                  <c:v>18.674087845715469</c:v>
                </c:pt>
                <c:pt idx="14">
                  <c:v>18.606354674592868</c:v>
                </c:pt>
                <c:pt idx="15">
                  <c:v>18.747962178024128</c:v>
                </c:pt>
                <c:pt idx="16">
                  <c:v>19.236883942766294</c:v>
                </c:pt>
                <c:pt idx="17">
                  <c:v>21.171791341594005</c:v>
                </c:pt>
                <c:pt idx="18">
                  <c:v>21.037679425837318</c:v>
                </c:pt>
                <c:pt idx="19">
                  <c:v>20.881913303437965</c:v>
                </c:pt>
                <c:pt idx="20">
                  <c:v>20.537969980680636</c:v>
                </c:pt>
                <c:pt idx="21">
                  <c:v>19.789734075448361</c:v>
                </c:pt>
                <c:pt idx="22">
                  <c:v>20.759717314487631</c:v>
                </c:pt>
                <c:pt idx="23">
                  <c:v>21.270636792452834</c:v>
                </c:pt>
                <c:pt idx="24">
                  <c:v>20.907542202261112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899-4BD9-8EF1-67BD22E4A7B6}"/>
            </c:ext>
          </c:extLst>
        </c:ser>
        <c:ser>
          <c:idx val="1"/>
          <c:order val="1"/>
          <c:tx>
            <c:strRef>
              <c:f>Daten!$F$14</c:f>
              <c:strCache>
                <c:ptCount val="1"/>
                <c:pt idx="0">
                  <c:v>Inland waterways transport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1.8348626504172002E-3"/>
                  <c:y val="2.802856971974247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13.5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899-4BD9-8EF1-67BD22E4A7B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899-4BD9-8EF1-67BD22E4A7B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899-4BD9-8EF1-67BD22E4A7B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899-4BD9-8EF1-67BD22E4A7B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899-4BD9-8EF1-67BD22E4A7B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899-4BD9-8EF1-67BD22E4A7B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899-4BD9-8EF1-67BD22E4A7B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899-4BD9-8EF1-67BD22E4A7B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899-4BD9-8EF1-67BD22E4A7B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899-4BD9-8EF1-67BD22E4A7B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899-4BD9-8EF1-67BD22E4A7B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899-4BD9-8EF1-67BD22E4A7B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899-4BD9-8EF1-67BD22E4A7B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899-4BD9-8EF1-67BD22E4A7B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899-4BD9-8EF1-67BD22E4A7B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899-4BD9-8EF1-67BD22E4A7B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899-4BD9-8EF1-67BD22E4A7B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899-4BD9-8EF1-67BD22E4A7B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899-4BD9-8EF1-67BD22E4A7B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13-42D4-A9EC-BA53F98DCA5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3F-4FBC-A5D3-75F92DD96244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C4-43DB-97DE-09209C01A83C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B2-4E70-BCBF-B65AE4863CC5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FF-41CC-B187-C8BA4C7CC84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6.4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C2-4A02-B014-A0DF8F4D8D0F}"/>
                </c:ext>
              </c:extLst>
            </c:dLbl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Daten!$B$16:$B$40</c:f>
              <c:strCache>
                <c:ptCount val="2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2016**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2023***</c:v>
                </c:pt>
              </c:strCache>
            </c:strRef>
          </c:cat>
          <c:val>
            <c:numRef>
              <c:f>Daten!$F$16:$F$40</c:f>
              <c:numCache>
                <c:formatCode>#,##0.0</c:formatCode>
                <c:ptCount val="25"/>
                <c:pt idx="0">
                  <c:v>13.479312664020441</c:v>
                </c:pt>
                <c:pt idx="1">
                  <c:v>13.805213271914058</c:v>
                </c:pt>
                <c:pt idx="2">
                  <c:v>13.314067754473328</c:v>
                </c:pt>
                <c:pt idx="3">
                  <c:v>13.101040488104928</c:v>
                </c:pt>
                <c:pt idx="4">
                  <c:v>11.279406972328742</c:v>
                </c:pt>
                <c:pt idx="5">
                  <c:v>11.67849743857972</c:v>
                </c:pt>
                <c:pt idx="6">
                  <c:v>11.560788037622139</c:v>
                </c:pt>
                <c:pt idx="7">
                  <c:v>10.665944355667998</c:v>
                </c:pt>
                <c:pt idx="8">
                  <c:v>10.3951525885231</c:v>
                </c:pt>
                <c:pt idx="9">
                  <c:v>10.246265950547587</c:v>
                </c:pt>
                <c:pt idx="10">
                  <c:v>9.9570535391110067</c:v>
                </c:pt>
                <c:pt idx="11">
                  <c:v>10.356717140462406</c:v>
                </c:pt>
                <c:pt idx="12">
                  <c:v>9.1905791611471592</c:v>
                </c:pt>
                <c:pt idx="13">
                  <c:v>9.923301526474555</c:v>
                </c:pt>
                <c:pt idx="14">
                  <c:v>9.9249973386979615</c:v>
                </c:pt>
                <c:pt idx="15">
                  <c:v>9.6336811216172151</c:v>
                </c:pt>
                <c:pt idx="16">
                  <c:v>8.7941017488076305</c:v>
                </c:pt>
                <c:pt idx="17">
                  <c:v>8.3137524858497773</c:v>
                </c:pt>
                <c:pt idx="18">
                  <c:v>8.2984449760765546</c:v>
                </c:pt>
                <c:pt idx="19">
                  <c:v>7.0104633781763823</c:v>
                </c:pt>
                <c:pt idx="20">
                  <c:v>7.5670976370931786</c:v>
                </c:pt>
                <c:pt idx="21">
                  <c:v>7.1641929499072363</c:v>
                </c:pt>
                <c:pt idx="22">
                  <c:v>7.0939340400471149</c:v>
                </c:pt>
                <c:pt idx="23">
                  <c:v>6.5030955188679238</c:v>
                </c:pt>
                <c:pt idx="24">
                  <c:v>6.4271333436580456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6899-4BD9-8EF1-67BD22E4A7B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4"/>
        <c:axId val="410550688"/>
        <c:axId val="410551080"/>
      </c:barChart>
      <c:catAx>
        <c:axId val="4105506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10551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055108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1055068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1200986253485787"/>
          <c:y val="0.95507772713902883"/>
          <c:w val="0.77653302977855143"/>
          <c:h val="4.4604477821055352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28" footer="0.31496062992126328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1174213</xdr:colOff>
      <xdr:row>40</xdr:row>
      <xdr:rowOff>6677</xdr:rowOff>
    </xdr:from>
    <xdr:to>
      <xdr:col>5</xdr:col>
      <xdr:colOff>2385563</xdr:colOff>
      <xdr:row>40</xdr:row>
      <xdr:rowOff>6677</xdr:rowOff>
    </xdr:to>
    <xdr:cxnSp macro="">
      <xdr:nvCxnSpPr>
        <xdr:cNvPr id="2" name="Gerade Verbindung 2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174213" y="8955990"/>
          <a:ext cx="798352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15876</xdr:colOff>
      <xdr:row>1</xdr:row>
      <xdr:rowOff>230190</xdr:rowOff>
    </xdr:from>
    <xdr:to>
      <xdr:col>14</xdr:col>
      <xdr:colOff>5373</xdr:colOff>
      <xdr:row>18</xdr:row>
      <xdr:rowOff>945174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165652</xdr:colOff>
      <xdr:row>0</xdr:row>
      <xdr:rowOff>249720</xdr:rowOff>
    </xdr:from>
    <xdr:to>
      <xdr:col>14</xdr:col>
      <xdr:colOff>63500</xdr:colOff>
      <xdr:row>2</xdr:row>
      <xdr:rowOff>134937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65652" y="249720"/>
          <a:ext cx="6271661" cy="39321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Anteile des Schienenverkehrs und der Binnenschifffahrt an der Güterverkehrsleistung*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179457</xdr:colOff>
      <xdr:row>1</xdr:row>
      <xdr:rowOff>246338</xdr:rowOff>
    </xdr:from>
    <xdr:to>
      <xdr:col>13</xdr:col>
      <xdr:colOff>166687</xdr:colOff>
      <xdr:row>3</xdr:row>
      <xdr:rowOff>20913</xdr:rowOff>
    </xdr:to>
    <xdr:sp macro="" textlink="Daten!B3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79457" y="500338"/>
          <a:ext cx="611498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DEA184F1-CF13-4C89-A982-576BA9FF0EC5}" type="TxLink">
            <a:rPr lang="de-DE" sz="95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9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222249</xdr:colOff>
      <xdr:row>1</xdr:row>
      <xdr:rowOff>3483</xdr:rowOff>
    </xdr:from>
    <xdr:to>
      <xdr:col>13</xdr:col>
      <xdr:colOff>576749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22249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222249</xdr:colOff>
      <xdr:row>18</xdr:row>
      <xdr:rowOff>989181</xdr:rowOff>
    </xdr:from>
    <xdr:to>
      <xdr:col>13</xdr:col>
      <xdr:colOff>576749</xdr:colOff>
      <xdr:row>18</xdr:row>
      <xdr:rowOff>989181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222249" y="4807119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9</xdr:col>
      <xdr:colOff>95250</xdr:colOff>
      <xdr:row>18</xdr:row>
      <xdr:rowOff>1001156</xdr:rowOff>
    </xdr:from>
    <xdr:to>
      <xdr:col>13</xdr:col>
      <xdr:colOff>611810</xdr:colOff>
      <xdr:row>20</xdr:row>
      <xdr:rowOff>7927</xdr:rowOff>
    </xdr:to>
    <xdr:sp macro="" textlink="Daten!X4">
      <xdr:nvSpPr>
        <xdr:cNvPr id="23" name="Textfeld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4127500" y="4819094"/>
          <a:ext cx="2897810" cy="2529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0" rIns="36000" bIns="36000" rtlCol="0" anchor="t"/>
        <a:lstStyle/>
        <a:p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AE4D5265-BD15-407E-B14E-9544040684EA}" type="TxLink">
            <a:rPr lang="en-US" sz="600" b="0" i="0" u="none" strike="noStrike" baseline="0">
              <a:solidFill>
                <a:srgbClr val="080808"/>
              </a:solidFill>
              <a:latin typeface="Meta Serif Offc" pitchFamily="2" charset="0"/>
              <a:ea typeface="+mn-ea"/>
              <a:cs typeface="Meta Serif Offc" pitchFamily="2" charset="0"/>
            </a:rPr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Quelle: Bundesministerium für Digitales und Verkehr (Hrsg.), Verkehr in Zahlen 2024/2025, S. 244f. und ältere Jahrgänge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oneCellAnchor>
    <xdr:from>
      <xdr:col>1</xdr:col>
      <xdr:colOff>7937</xdr:colOff>
      <xdr:row>18</xdr:row>
      <xdr:rowOff>1000125</xdr:rowOff>
    </xdr:from>
    <xdr:ext cx="3300784" cy="349250"/>
    <xdr:sp macro="" textlink="Daten!B6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30187" y="4818063"/>
          <a:ext cx="3300784" cy="349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36000" bIns="36000" rtlCol="0" anchor="t">
          <a:noAutofit/>
        </a:bodyPr>
        <a:lstStyle/>
        <a:p>
          <a:fld id="{37B4FCEE-1F1C-41E4-A575-782CA579C55E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* ohne Nahverkehr deutscher Lastkraftfahrzeuge (bis 50 km) und ohne Lkw-Transporte bis 6 t zGG oder 3,5 t Nutzlast, Anteile beziehen sich auf Werte inklusive Rohrfernleitungen und Luftverkehr</a:t>
          </a:fld>
          <a:endParaRPr lang="de-DE" sz="2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oneCellAnchor>
  <xdr:twoCellAnchor>
    <xdr:from>
      <xdr:col>1</xdr:col>
      <xdr:colOff>2441</xdr:colOff>
      <xdr:row>18</xdr:row>
      <xdr:rowOff>638052</xdr:rowOff>
    </xdr:from>
    <xdr:to>
      <xdr:col>13</xdr:col>
      <xdr:colOff>576749</xdr:colOff>
      <xdr:row>18</xdr:row>
      <xdr:rowOff>638052</xdr:rowOff>
    </xdr:to>
    <xdr:cxnSp macro="">
      <xdr:nvCxnSpPr>
        <xdr:cNvPr id="21" name="Gerade Verbindung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>
          <a:off x="222249" y="4528648"/>
          <a:ext cx="676555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194903</xdr:colOff>
      <xdr:row>2</xdr:row>
      <xdr:rowOff>25978</xdr:rowOff>
    </xdr:from>
    <xdr:to>
      <xdr:col>4</xdr:col>
      <xdr:colOff>853715</xdr:colOff>
      <xdr:row>2</xdr:row>
      <xdr:rowOff>239736</xdr:rowOff>
    </xdr:to>
    <xdr:sp macro="" textlink="Daten!B10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414711" y="538863"/>
          <a:ext cx="1442792" cy="21375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797773A9-DC7E-448B-A881-7D2CD79B5196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Prozent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oneCellAnchor>
    <xdr:from>
      <xdr:col>1</xdr:col>
      <xdr:colOff>7937</xdr:colOff>
      <xdr:row>19</xdr:row>
      <xdr:rowOff>150812</xdr:rowOff>
    </xdr:from>
    <xdr:ext cx="3300784" cy="254000"/>
    <xdr:sp macro="" textlink="Daten!B7">
      <xdr:nvSpPr>
        <xdr:cNvPr id="24" name="Textfeld 23">
          <a:extLst>
            <a:ext uri="{FF2B5EF4-FFF2-40B4-BE49-F238E27FC236}">
              <a16:creationId xmlns:a16="http://schemas.microsoft.com/office/drawing/2014/main" id="{6806AA6F-1A90-4710-A13D-DB0CC57030A9}"/>
            </a:ext>
          </a:extLst>
        </xdr:cNvPr>
        <xdr:cNvSpPr txBox="1"/>
      </xdr:nvSpPr>
      <xdr:spPr>
        <a:xfrm>
          <a:off x="230187" y="5016500"/>
          <a:ext cx="3300784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36000" bIns="36000" rtlCol="0" anchor="t">
          <a:noAutofit/>
        </a:bodyPr>
        <a:lstStyle/>
        <a:p>
          <a:fld id="{BE160EF3-5B38-4E3D-88AE-E5461F1C5FFC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** 2016 bis 2022 Revision aufgrund verbesserter Meldedaten im Schienenverkehr 
*** zum Teil vorläufige Angaben</a:t>
          </a:fld>
          <a:endParaRPr lang="de-DE" sz="1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15876</xdr:colOff>
      <xdr:row>1</xdr:row>
      <xdr:rowOff>230190</xdr:rowOff>
    </xdr:from>
    <xdr:to>
      <xdr:col>14</xdr:col>
      <xdr:colOff>3175</xdr:colOff>
      <xdr:row>18</xdr:row>
      <xdr:rowOff>886558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165652</xdr:colOff>
      <xdr:row>0</xdr:row>
      <xdr:rowOff>249720</xdr:rowOff>
    </xdr:from>
    <xdr:to>
      <xdr:col>14</xdr:col>
      <xdr:colOff>63500</xdr:colOff>
      <xdr:row>2</xdr:row>
      <xdr:rowOff>134937</xdr:rowOff>
    </xdr:to>
    <xdr:sp macro="" textlink="Daten!B2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65652" y="249720"/>
          <a:ext cx="7146373" cy="39956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5E84DBB-043D-48F3-9BEE-196568985E38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Share of rail freight and inland waterways transport to overall freight transport volume*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179457</xdr:colOff>
      <xdr:row>1</xdr:row>
      <xdr:rowOff>246338</xdr:rowOff>
    </xdr:from>
    <xdr:to>
      <xdr:col>13</xdr:col>
      <xdr:colOff>166687</xdr:colOff>
      <xdr:row>3</xdr:row>
      <xdr:rowOff>20913</xdr:rowOff>
    </xdr:to>
    <xdr:sp macro="" textlink="Daten!B3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79457" y="503513"/>
          <a:ext cx="6397555" cy="2698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DEA184F1-CF13-4C89-A982-576BA9FF0EC5}" type="TxLink">
            <a:rPr lang="de-DE" sz="95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9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222249</xdr:colOff>
      <xdr:row>1</xdr:row>
      <xdr:rowOff>3483</xdr:rowOff>
    </xdr:from>
    <xdr:to>
      <xdr:col>13</xdr:col>
      <xdr:colOff>576749</xdr:colOff>
      <xdr:row>1</xdr:row>
      <xdr:rowOff>3483</xdr:rowOff>
    </xdr:to>
    <xdr:cxnSp macro="">
      <xdr:nvCxnSpPr>
        <xdr:cNvPr id="6" name="Gerade Verbindung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222249" y="260658"/>
          <a:ext cx="67648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222249</xdr:colOff>
      <xdr:row>18</xdr:row>
      <xdr:rowOff>989181</xdr:rowOff>
    </xdr:from>
    <xdr:to>
      <xdr:col>13</xdr:col>
      <xdr:colOff>576749</xdr:colOff>
      <xdr:row>18</xdr:row>
      <xdr:rowOff>989181</xdr:rowOff>
    </xdr:to>
    <xdr:cxnSp macro="">
      <xdr:nvCxnSpPr>
        <xdr:cNvPr id="7" name="Gerade Verbindung 1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222249" y="4846806"/>
          <a:ext cx="67648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305073</xdr:colOff>
      <xdr:row>3</xdr:row>
      <xdr:rowOff>139565</xdr:rowOff>
    </xdr:from>
    <xdr:ext cx="1084592" cy="330004"/>
    <xdr:sp macro="" textlink="" fLocksText="0">
      <xdr:nvSpPr>
        <xdr:cNvPr id="11" name="Textfeld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1266761" y="88569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10</xdr:col>
      <xdr:colOff>468313</xdr:colOff>
      <xdr:row>18</xdr:row>
      <xdr:rowOff>1009094</xdr:rowOff>
    </xdr:from>
    <xdr:to>
      <xdr:col>13</xdr:col>
      <xdr:colOff>604482</xdr:colOff>
      <xdr:row>21</xdr:row>
      <xdr:rowOff>0</xdr:rowOff>
    </xdr:to>
    <xdr:sp macro="" textlink="Daten!X5">
      <xdr:nvSpPr>
        <xdr:cNvPr id="12" name="Textfeld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4611688" y="4827032"/>
          <a:ext cx="2406294" cy="316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0" rIns="36000" bIns="36000" rtlCol="0" anchor="t"/>
        <a:lstStyle/>
        <a:p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92997DD6-3E8C-4DEE-8FDA-4B774A8D8E04}" type="TxLink">
            <a:rPr lang="en-US" sz="600" b="0" i="0" u="none" strike="noStrike" baseline="0">
              <a:solidFill>
                <a:srgbClr val="080808"/>
              </a:solidFill>
              <a:latin typeface="Meta Serif Offc" panose="02010504050101020102" pitchFamily="2" charset="0"/>
              <a:ea typeface="+mn-ea"/>
              <a:cs typeface="Meta Serif Offc" panose="02010504050101020102" pitchFamily="2" charset="0"/>
            </a:rPr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Source: Federal Ministry for Digital and Transport, Verkehr in Zahlen 2024/2025, p. 244f. (in German only) and older editions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oneCellAnchor>
    <xdr:from>
      <xdr:col>1</xdr:col>
      <xdr:colOff>9764</xdr:colOff>
      <xdr:row>18</xdr:row>
      <xdr:rowOff>1000125</xdr:rowOff>
    </xdr:from>
    <xdr:ext cx="3331924" cy="301625"/>
    <xdr:sp macro="" textlink="Daten!B8">
      <xdr:nvSpPr>
        <xdr:cNvPr id="13" name="Textfeld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32014" y="4818063"/>
          <a:ext cx="3331924" cy="30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36000" bIns="36000" rtlCol="0" anchor="t">
          <a:noAutofit/>
        </a:bodyPr>
        <a:lstStyle/>
        <a:p>
          <a:fld id="{4DC7B43C-1ED0-4901-B70D-1995D457C8FB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* Not including local heavy goods vehicle transport (up to 50 km) and without truck transports up to 6 t gross vehicle weight or 3.5 t payload, shares refer to values including pipelines and air traffic</a:t>
          </a:fld>
          <a:endParaRPr lang="de-DE" sz="6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oneCellAnchor>
  <xdr:twoCellAnchor>
    <xdr:from>
      <xdr:col>1</xdr:col>
      <xdr:colOff>9768</xdr:colOff>
      <xdr:row>18</xdr:row>
      <xdr:rowOff>593475</xdr:rowOff>
    </xdr:from>
    <xdr:to>
      <xdr:col>13</xdr:col>
      <xdr:colOff>584076</xdr:colOff>
      <xdr:row>18</xdr:row>
      <xdr:rowOff>593475</xdr:rowOff>
    </xdr:to>
    <xdr:cxnSp macro="">
      <xdr:nvCxnSpPr>
        <xdr:cNvPr id="14" name="Gerade Verbindung 20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>
          <a:off x="229576" y="4484071"/>
          <a:ext cx="676555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192461</xdr:colOff>
      <xdr:row>2</xdr:row>
      <xdr:rowOff>25978</xdr:rowOff>
    </xdr:from>
    <xdr:to>
      <xdr:col>4</xdr:col>
      <xdr:colOff>851273</xdr:colOff>
      <xdr:row>3</xdr:row>
      <xdr:rowOff>1611</xdr:rowOff>
    </xdr:to>
    <xdr:sp macro="" textlink="Daten!B11">
      <xdr:nvSpPr>
        <xdr:cNvPr id="15" name="Textfeld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414711" y="533978"/>
          <a:ext cx="1436687" cy="21375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D363842A-FEE5-4732-A8ED-99F90B3C6D3A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Percent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0</xdr:colOff>
      <xdr:row>18</xdr:row>
      <xdr:rowOff>690563</xdr:rowOff>
    </xdr:from>
    <xdr:to>
      <xdr:col>25</xdr:col>
      <xdr:colOff>2</xdr:colOff>
      <xdr:row>19</xdr:row>
      <xdr:rowOff>1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8358188" y="4508501"/>
          <a:ext cx="5786439" cy="357188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schwarzen Kästen werden nicht automatisch aktualisiert.</a:t>
          </a:r>
        </a:p>
      </xdr:txBody>
    </xdr:sp>
    <xdr:clientData/>
  </xdr:twoCellAnchor>
  <xdr:oneCellAnchor>
    <xdr:from>
      <xdr:col>1</xdr:col>
      <xdr:colOff>9764</xdr:colOff>
      <xdr:row>19</xdr:row>
      <xdr:rowOff>158751</xdr:rowOff>
    </xdr:from>
    <xdr:ext cx="3331924" cy="261938"/>
    <xdr:sp macro="" textlink="Daten!B9">
      <xdr:nvSpPr>
        <xdr:cNvPr id="17" name="Textfeld 16">
          <a:extLst>
            <a:ext uri="{FF2B5EF4-FFF2-40B4-BE49-F238E27FC236}">
              <a16:creationId xmlns:a16="http://schemas.microsoft.com/office/drawing/2014/main" id="{22A83619-7C01-4E23-B648-521200A00753}"/>
            </a:ext>
          </a:extLst>
        </xdr:cNvPr>
        <xdr:cNvSpPr txBox="1"/>
      </xdr:nvSpPr>
      <xdr:spPr>
        <a:xfrm>
          <a:off x="232014" y="5024439"/>
          <a:ext cx="3331924" cy="261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36000" bIns="36000" rtlCol="0" anchor="t">
          <a:noAutofit/>
        </a:bodyPr>
        <a:lstStyle/>
        <a:p>
          <a:fld id="{612F044B-8994-4B40-A33C-4068146DA2C6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** 2016 to 2022 Revision due to improved reporting data in Rail freight transport
*** Including preliminary data</a:t>
          </a:fld>
          <a:endParaRPr lang="de-DE" sz="2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I27"/>
  <sheetViews>
    <sheetView workbookViewId="0">
      <selection activeCell="B20" sqref="B20"/>
    </sheetView>
  </sheetViews>
  <sheetFormatPr baseColWidth="10" defaultRowHeight="12.75" x14ac:dyDescent="0.2"/>
  <cols>
    <col min="2" max="2" width="22.5703125" customWidth="1"/>
    <col min="3" max="3" width="12.85546875" customWidth="1"/>
    <col min="4" max="4" width="16.5703125" customWidth="1"/>
    <col min="5" max="5" width="1.140625" customWidth="1"/>
    <col min="6" max="6" width="14.7109375" customWidth="1"/>
    <col min="7" max="7" width="17.7109375" customWidth="1"/>
    <col min="8" max="8" width="1" customWidth="1"/>
    <col min="9" max="9" width="23.5703125" customWidth="1"/>
  </cols>
  <sheetData>
    <row r="1" spans="1:9" x14ac:dyDescent="0.2">
      <c r="A1" s="63" t="s">
        <v>27</v>
      </c>
    </row>
    <row r="2" spans="1:9" x14ac:dyDescent="0.2">
      <c r="B2" s="49"/>
      <c r="C2" s="49"/>
      <c r="D2" s="49"/>
      <c r="E2" s="49"/>
      <c r="F2" s="49"/>
      <c r="G2" s="49"/>
    </row>
    <row r="3" spans="1:9" ht="63.75" x14ac:dyDescent="0.2">
      <c r="A3" s="50"/>
      <c r="B3" s="52" t="s">
        <v>12</v>
      </c>
      <c r="C3" s="52" t="s">
        <v>13</v>
      </c>
      <c r="D3" s="52" t="s">
        <v>14</v>
      </c>
      <c r="E3" s="53"/>
      <c r="F3" s="52" t="s">
        <v>15</v>
      </c>
      <c r="G3" s="52" t="s">
        <v>16</v>
      </c>
      <c r="H3" s="65"/>
      <c r="I3" s="52" t="s">
        <v>28</v>
      </c>
    </row>
    <row r="4" spans="1:9" ht="15.95" customHeight="1" x14ac:dyDescent="0.2">
      <c r="A4" s="51">
        <v>1997</v>
      </c>
      <c r="B4" s="58"/>
      <c r="C4" s="58">
        <v>73.900000000000006</v>
      </c>
      <c r="D4" s="59">
        <v>62.153199999999998</v>
      </c>
      <c r="E4" s="54"/>
      <c r="F4" s="58"/>
      <c r="G4" s="58"/>
      <c r="H4" s="65"/>
      <c r="I4" s="58"/>
    </row>
    <row r="5" spans="1:9" ht="15.95" customHeight="1" x14ac:dyDescent="0.2">
      <c r="A5" s="51">
        <v>1998</v>
      </c>
      <c r="B5" s="57">
        <v>439.86822899999999</v>
      </c>
      <c r="C5" s="58">
        <v>74.2</v>
      </c>
      <c r="D5" s="57">
        <v>64.267300000000006</v>
      </c>
      <c r="E5" s="54"/>
      <c r="F5" s="57">
        <f>C5/B5*100</f>
        <v>16.868688190708134</v>
      </c>
      <c r="G5" s="60">
        <f>D5/B5*100</f>
        <v>14.61058011534632</v>
      </c>
      <c r="H5" s="65"/>
      <c r="I5" s="60">
        <f t="shared" ref="I5:I24" si="0">SUM(F5:G5)</f>
        <v>31.479268306054454</v>
      </c>
    </row>
    <row r="6" spans="1:9" ht="15.95" customHeight="1" x14ac:dyDescent="0.2">
      <c r="A6" s="51">
        <v>1999</v>
      </c>
      <c r="B6" s="57">
        <v>465.09789899999998</v>
      </c>
      <c r="C6" s="58">
        <v>76.8</v>
      </c>
      <c r="D6" s="59">
        <v>62.692</v>
      </c>
      <c r="E6" s="54"/>
      <c r="F6" s="57">
        <f t="shared" ref="F6:F22" si="1">C6/B6*100</f>
        <v>16.512652532967042</v>
      </c>
      <c r="G6" s="60">
        <f t="shared" ref="G6:G24" si="2">D6/B6*100</f>
        <v>13.479312664020441</v>
      </c>
      <c r="H6" s="65"/>
      <c r="I6" s="60">
        <f t="shared" si="0"/>
        <v>29.991965196987483</v>
      </c>
    </row>
    <row r="7" spans="1:9" ht="15.95" customHeight="1" x14ac:dyDescent="0.2">
      <c r="A7" s="51">
        <v>2000</v>
      </c>
      <c r="B7" s="57">
        <v>481.45579999999995</v>
      </c>
      <c r="C7" s="57">
        <v>82.7</v>
      </c>
      <c r="D7" s="59">
        <v>66.465999999999994</v>
      </c>
      <c r="E7" s="54"/>
      <c r="F7" s="57">
        <f t="shared" si="1"/>
        <v>17.17707004464377</v>
      </c>
      <c r="G7" s="57">
        <f t="shared" si="2"/>
        <v>13.805213271914058</v>
      </c>
      <c r="H7" s="65"/>
      <c r="I7" s="57">
        <f t="shared" si="0"/>
        <v>30.982283316557826</v>
      </c>
    </row>
    <row r="8" spans="1:9" ht="15.95" customHeight="1" x14ac:dyDescent="0.2">
      <c r="A8" s="51">
        <v>2001</v>
      </c>
      <c r="B8" s="57">
        <v>486.83994400000006</v>
      </c>
      <c r="C8" s="57">
        <v>81</v>
      </c>
      <c r="D8" s="59">
        <v>64.818200000000004</v>
      </c>
      <c r="E8" s="54"/>
      <c r="F8" s="60">
        <f t="shared" si="1"/>
        <v>16.637911699373621</v>
      </c>
      <c r="G8" s="56">
        <f t="shared" si="2"/>
        <v>13.314067754473328</v>
      </c>
      <c r="H8" s="65"/>
      <c r="I8" s="56">
        <f t="shared" si="0"/>
        <v>29.951979453846949</v>
      </c>
    </row>
    <row r="9" spans="1:9" ht="15.95" customHeight="1" x14ac:dyDescent="0.2">
      <c r="A9" s="51">
        <v>2002</v>
      </c>
      <c r="B9" s="57">
        <v>489.77865581180004</v>
      </c>
      <c r="C9" s="57">
        <v>81.099999999999994</v>
      </c>
      <c r="D9" s="59">
        <v>64.1661</v>
      </c>
      <c r="E9" s="54"/>
      <c r="F9" s="57">
        <f t="shared" si="1"/>
        <v>16.558500260812323</v>
      </c>
      <c r="G9" s="57">
        <f t="shared" si="2"/>
        <v>13.101040488104928</v>
      </c>
      <c r="H9" s="65"/>
      <c r="I9" s="57">
        <f t="shared" si="0"/>
        <v>29.659540748917252</v>
      </c>
    </row>
    <row r="10" spans="1:9" ht="15.95" customHeight="1" x14ac:dyDescent="0.2">
      <c r="A10" s="51">
        <v>2003</v>
      </c>
      <c r="B10" s="57">
        <v>515.57675100000006</v>
      </c>
      <c r="C10" s="57">
        <v>85.1</v>
      </c>
      <c r="D10" s="59">
        <v>58.154000000000003</v>
      </c>
      <c r="E10" s="54"/>
      <c r="F10" s="60">
        <f t="shared" si="1"/>
        <v>16.505786933747906</v>
      </c>
      <c r="G10" s="60">
        <f t="shared" si="2"/>
        <v>11.279406972328742</v>
      </c>
      <c r="H10" s="65"/>
      <c r="I10" s="60">
        <f t="shared" si="0"/>
        <v>27.78519390607665</v>
      </c>
    </row>
    <row r="11" spans="1:9" ht="15.95" customHeight="1" x14ac:dyDescent="0.2">
      <c r="A11" s="51">
        <v>2004</v>
      </c>
      <c r="B11" s="62">
        <v>545.16687899999999</v>
      </c>
      <c r="C11" s="56">
        <v>91.9</v>
      </c>
      <c r="D11" s="55">
        <v>63.667299999999997</v>
      </c>
      <c r="E11" s="54"/>
      <c r="F11" s="57">
        <f t="shared" si="1"/>
        <v>16.857223639222589</v>
      </c>
      <c r="G11" s="56">
        <f t="shared" si="2"/>
        <v>11.67849743857972</v>
      </c>
      <c r="H11" s="65"/>
      <c r="I11" s="56">
        <f t="shared" si="0"/>
        <v>28.535721077802307</v>
      </c>
    </row>
    <row r="12" spans="1:9" ht="15.95" customHeight="1" x14ac:dyDescent="0.2">
      <c r="A12" s="51">
        <v>2005</v>
      </c>
      <c r="B12" s="57">
        <v>554.42241300000001</v>
      </c>
      <c r="C12" s="57">
        <v>95.421000000000006</v>
      </c>
      <c r="D12" s="59">
        <v>64.095600000000005</v>
      </c>
      <c r="E12" s="54"/>
      <c r="F12" s="60">
        <f t="shared" si="1"/>
        <v>17.210884293741568</v>
      </c>
      <c r="G12" s="57">
        <f t="shared" si="2"/>
        <v>11.560788037622139</v>
      </c>
      <c r="H12" s="65"/>
      <c r="I12" s="57">
        <f t="shared" si="0"/>
        <v>28.771672331363707</v>
      </c>
    </row>
    <row r="13" spans="1:9" ht="15.95" customHeight="1" x14ac:dyDescent="0.2">
      <c r="A13" s="51">
        <v>2006</v>
      </c>
      <c r="B13" s="57">
        <v>599.80811700000004</v>
      </c>
      <c r="C13" s="57">
        <v>107.008</v>
      </c>
      <c r="D13" s="59">
        <v>63.975200000000001</v>
      </c>
      <c r="E13" s="54"/>
      <c r="F13" s="60">
        <f t="shared" si="1"/>
        <v>17.840372106868301</v>
      </c>
      <c r="G13" s="60">
        <f t="shared" si="2"/>
        <v>10.665944355667998</v>
      </c>
      <c r="H13" s="65"/>
      <c r="I13" s="60">
        <f t="shared" si="0"/>
        <v>28.506316462536297</v>
      </c>
    </row>
    <row r="14" spans="1:9" ht="15.95" customHeight="1" x14ac:dyDescent="0.2">
      <c r="A14" s="51">
        <v>2007</v>
      </c>
      <c r="B14" s="57">
        <v>622.55940400000009</v>
      </c>
      <c r="C14" s="57">
        <v>114.61499999999999</v>
      </c>
      <c r="D14" s="59">
        <v>64.715999999999994</v>
      </c>
      <c r="E14" s="54"/>
      <c r="F14" s="57">
        <f t="shared" si="1"/>
        <v>18.410291333419483</v>
      </c>
      <c r="G14" s="60">
        <f t="shared" si="2"/>
        <v>10.3951525885231</v>
      </c>
      <c r="H14" s="65"/>
      <c r="I14" s="60">
        <f t="shared" si="0"/>
        <v>28.805443921942583</v>
      </c>
    </row>
    <row r="15" spans="1:9" ht="15.95" customHeight="1" x14ac:dyDescent="0.2">
      <c r="A15" s="51">
        <v>2008</v>
      </c>
      <c r="B15" s="57">
        <v>625.16921100000002</v>
      </c>
      <c r="C15" s="57">
        <v>115.652</v>
      </c>
      <c r="D15" s="59">
        <v>64.0565</v>
      </c>
      <c r="E15" s="54"/>
      <c r="F15" s="60">
        <f t="shared" si="1"/>
        <v>18.499311540791794</v>
      </c>
      <c r="G15" s="57">
        <f t="shared" si="2"/>
        <v>10.246265950547587</v>
      </c>
      <c r="H15" s="65"/>
      <c r="I15" s="57">
        <f t="shared" si="0"/>
        <v>28.745577491339382</v>
      </c>
    </row>
    <row r="16" spans="1:9" ht="15.95" customHeight="1" x14ac:dyDescent="0.2">
      <c r="A16" s="51">
        <v>2009</v>
      </c>
      <c r="B16" s="57">
        <v>557.36769699999991</v>
      </c>
      <c r="C16" s="57">
        <v>95.834000000000003</v>
      </c>
      <c r="D16" s="59">
        <v>55.497399999999999</v>
      </c>
      <c r="E16" s="54"/>
      <c r="F16" s="60">
        <f>C16/B16*100</f>
        <v>17.194035556029004</v>
      </c>
      <c r="G16" s="60">
        <f>D16/B16*100</f>
        <v>9.9570535391110067</v>
      </c>
      <c r="H16" s="65"/>
      <c r="I16" s="60">
        <f t="shared" si="0"/>
        <v>27.151089095140009</v>
      </c>
    </row>
    <row r="17" spans="1:9" ht="15.95" customHeight="1" x14ac:dyDescent="0.2">
      <c r="A17" s="51">
        <v>2010</v>
      </c>
      <c r="B17" s="57">
        <v>601.33051</v>
      </c>
      <c r="C17" s="57">
        <v>107.31699999999999</v>
      </c>
      <c r="D17" s="59">
        <v>62.278100000000002</v>
      </c>
      <c r="E17" s="54"/>
      <c r="F17" s="60">
        <f t="shared" si="1"/>
        <v>17.846591552455902</v>
      </c>
      <c r="G17" s="57">
        <f t="shared" si="2"/>
        <v>10.356717140462406</v>
      </c>
      <c r="H17" s="65"/>
      <c r="I17" s="57">
        <f t="shared" si="0"/>
        <v>28.203308692918306</v>
      </c>
    </row>
    <row r="18" spans="1:9" ht="15.95" customHeight="1" x14ac:dyDescent="0.2">
      <c r="A18" s="51">
        <v>2011</v>
      </c>
      <c r="B18" s="57">
        <v>598.7326700000001</v>
      </c>
      <c r="C18" s="57">
        <v>113.31699999999999</v>
      </c>
      <c r="D18" s="59">
        <v>55.027000000000001</v>
      </c>
      <c r="E18" s="54"/>
      <c r="F18" s="60">
        <f t="shared" si="1"/>
        <v>18.92614278088416</v>
      </c>
      <c r="G18" s="60">
        <f t="shared" si="2"/>
        <v>9.1905791611471592</v>
      </c>
      <c r="H18" s="65"/>
      <c r="I18" s="60">
        <f t="shared" si="0"/>
        <v>28.116721942031319</v>
      </c>
    </row>
    <row r="19" spans="1:9" ht="15.95" customHeight="1" x14ac:dyDescent="0.2">
      <c r="A19" s="51">
        <v>2012</v>
      </c>
      <c r="B19" s="57">
        <v>589.39960500000007</v>
      </c>
      <c r="C19" s="57">
        <v>110.065</v>
      </c>
      <c r="D19" s="59">
        <v>58.487900000000003</v>
      </c>
      <c r="E19" s="54"/>
      <c r="F19" s="60">
        <f t="shared" si="1"/>
        <v>18.674087845715469</v>
      </c>
      <c r="G19" s="57">
        <f t="shared" si="2"/>
        <v>9.923301526474555</v>
      </c>
      <c r="H19" s="65"/>
      <c r="I19" s="57">
        <f t="shared" si="0"/>
        <v>28.597389372190023</v>
      </c>
    </row>
    <row r="20" spans="1:9" ht="15.95" customHeight="1" x14ac:dyDescent="0.2">
      <c r="A20" s="51">
        <v>2013</v>
      </c>
      <c r="B20" s="57">
        <v>605.23945700000002</v>
      </c>
      <c r="C20" s="57">
        <v>112.613</v>
      </c>
      <c r="D20" s="59">
        <v>60.07</v>
      </c>
      <c r="E20" s="54"/>
      <c r="F20" s="60">
        <f t="shared" si="1"/>
        <v>18.606354674592868</v>
      </c>
      <c r="G20" s="57">
        <f t="shared" si="2"/>
        <v>9.9249973386979615</v>
      </c>
      <c r="H20" s="65"/>
      <c r="I20" s="57">
        <f t="shared" si="0"/>
        <v>28.531352013290828</v>
      </c>
    </row>
    <row r="21" spans="1:9" ht="15.95" customHeight="1" x14ac:dyDescent="0.2">
      <c r="A21" s="51">
        <v>2014</v>
      </c>
      <c r="B21" s="57">
        <v>613.43132700000001</v>
      </c>
      <c r="C21" s="57">
        <v>115</v>
      </c>
      <c r="D21" s="59">
        <v>59.093000000000004</v>
      </c>
      <c r="E21" s="54"/>
      <c r="F21" s="60">
        <f t="shared" si="1"/>
        <v>18.747004748259293</v>
      </c>
      <c r="G21" s="60">
        <f t="shared" si="2"/>
        <v>9.6331891442511886</v>
      </c>
      <c r="H21" s="66"/>
      <c r="I21" s="60">
        <f t="shared" si="0"/>
        <v>28.380193892510484</v>
      </c>
    </row>
    <row r="22" spans="1:9" ht="15.95" customHeight="1" x14ac:dyDescent="0.2">
      <c r="A22" s="51">
        <v>2015</v>
      </c>
      <c r="B22" s="57">
        <v>630.03224</v>
      </c>
      <c r="C22" s="57">
        <v>121</v>
      </c>
      <c r="D22" s="59">
        <v>55.314900000000002</v>
      </c>
      <c r="E22" s="54"/>
      <c r="F22" s="57">
        <f t="shared" si="1"/>
        <v>19.205366379345922</v>
      </c>
      <c r="G22" s="57">
        <f t="shared" si="2"/>
        <v>8.7796935598089387</v>
      </c>
      <c r="H22" s="65"/>
      <c r="I22" s="57">
        <f t="shared" si="0"/>
        <v>27.985059939154858</v>
      </c>
    </row>
    <row r="23" spans="1:9" ht="15.95" customHeight="1" x14ac:dyDescent="0.2">
      <c r="A23" s="51">
        <v>2016</v>
      </c>
      <c r="B23" s="57">
        <v>649.69417600000008</v>
      </c>
      <c r="C23" s="57">
        <v>128.30000000000001</v>
      </c>
      <c r="D23" s="59">
        <v>54.347000000000001</v>
      </c>
      <c r="E23" s="54"/>
      <c r="F23" s="57">
        <f>C23/B23*100</f>
        <v>19.747752825784911</v>
      </c>
      <c r="G23" s="60">
        <f>D23/B23*100</f>
        <v>8.3650126486588672</v>
      </c>
      <c r="H23" s="65"/>
      <c r="I23" s="60">
        <f t="shared" si="0"/>
        <v>28.112765474443776</v>
      </c>
    </row>
    <row r="24" spans="1:9" ht="15.95" customHeight="1" x14ac:dyDescent="0.2">
      <c r="A24" s="64" t="s">
        <v>26</v>
      </c>
      <c r="B24" s="60">
        <v>663.27392899999995</v>
      </c>
      <c r="C24" s="60">
        <v>129.9</v>
      </c>
      <c r="D24" s="61">
        <v>55.518000000000001</v>
      </c>
      <c r="E24" s="54"/>
      <c r="F24" s="57">
        <f>C24/B24*100</f>
        <v>19.584668463578346</v>
      </c>
      <c r="G24" s="60">
        <f t="shared" si="2"/>
        <v>8.3702973345723048</v>
      </c>
      <c r="H24" s="65"/>
      <c r="I24" s="60">
        <f t="shared" si="0"/>
        <v>27.954965798150653</v>
      </c>
    </row>
    <row r="26" spans="1:9" x14ac:dyDescent="0.2">
      <c r="A26" s="63"/>
    </row>
    <row r="27" spans="1:9" ht="16.5" customHeight="1" x14ac:dyDescent="0.2"/>
  </sheetData>
  <pageMargins left="0.7" right="0.7" top="0.78740157499999996" bottom="0.78740157499999996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  <pageSetUpPr fitToPage="1"/>
  </sheetPr>
  <dimension ref="A1:X40"/>
  <sheetViews>
    <sheetView showGridLines="0" zoomScale="91" zoomScaleNormal="91" workbookViewId="0">
      <selection activeCell="G9" sqref="G9"/>
    </sheetView>
  </sheetViews>
  <sheetFormatPr baseColWidth="10" defaultColWidth="11.42578125" defaultRowHeight="12.75" x14ac:dyDescent="0.2"/>
  <cols>
    <col min="1" max="1" width="18" style="14" bestFit="1" customWidth="1"/>
    <col min="2" max="2" width="12.42578125" style="14" customWidth="1"/>
    <col min="3" max="3" width="23.42578125" style="14" customWidth="1"/>
    <col min="4" max="4" width="24.28515625" style="14" customWidth="1"/>
    <col min="5" max="5" width="23.42578125" style="14" customWidth="1"/>
    <col min="6" max="6" width="35.85546875" style="14" customWidth="1"/>
    <col min="7" max="7" width="38" style="14" customWidth="1"/>
    <col min="8" max="8" width="18.140625" style="14" customWidth="1"/>
    <col min="9" max="16384" width="11.42578125" style="14"/>
  </cols>
  <sheetData>
    <row r="1" spans="1:24" x14ac:dyDescent="0.2">
      <c r="A1" s="20" t="s">
        <v>1</v>
      </c>
      <c r="B1" s="106" t="s">
        <v>29</v>
      </c>
      <c r="C1" s="106"/>
      <c r="D1" s="106"/>
      <c r="E1" s="106"/>
      <c r="F1" s="106"/>
    </row>
    <row r="2" spans="1:24" x14ac:dyDescent="0.2">
      <c r="A2" s="20" t="s">
        <v>18</v>
      </c>
      <c r="B2" s="106" t="s">
        <v>30</v>
      </c>
      <c r="C2" s="106"/>
      <c r="D2" s="106"/>
      <c r="E2" s="106"/>
      <c r="F2" s="106"/>
    </row>
    <row r="3" spans="1:24" ht="15.95" customHeight="1" x14ac:dyDescent="0.2">
      <c r="A3" s="20" t="s">
        <v>2</v>
      </c>
      <c r="B3" s="112"/>
      <c r="C3" s="112"/>
      <c r="D3" s="112"/>
      <c r="E3" s="112"/>
      <c r="F3" s="112"/>
    </row>
    <row r="4" spans="1:24" x14ac:dyDescent="0.2">
      <c r="A4" s="20" t="s">
        <v>0</v>
      </c>
      <c r="B4" s="110" t="s">
        <v>33</v>
      </c>
      <c r="C4" s="111"/>
      <c r="D4" s="111"/>
      <c r="E4" s="111"/>
      <c r="F4" s="106"/>
      <c r="G4" s="82"/>
      <c r="H4" s="82"/>
      <c r="I4" s="82"/>
      <c r="J4" s="82"/>
      <c r="X4" s="14" t="str">
        <f>"Quelle: "&amp;Daten!B4</f>
        <v>Quelle: Bundesministerium für Digitales und Verkehr (Hrsg.), Verkehr in Zahlen 2024/2025, S. 244f. und ältere Jahrgänge</v>
      </c>
    </row>
    <row r="5" spans="1:24" x14ac:dyDescent="0.2">
      <c r="A5" s="20" t="s">
        <v>21</v>
      </c>
      <c r="B5" s="106" t="s">
        <v>34</v>
      </c>
      <c r="C5" s="106"/>
      <c r="D5" s="106"/>
      <c r="E5" s="106"/>
      <c r="F5" s="106"/>
      <c r="G5" s="82"/>
      <c r="H5" s="82"/>
      <c r="I5" s="82"/>
      <c r="J5" s="82"/>
      <c r="X5" s="14" t="str">
        <f>"Source: "&amp;Daten!B5</f>
        <v>Source: Federal Ministry for Digital and Transport, Verkehr in Zahlen 2024/2025, p. 244f. (in German only) and older editions</v>
      </c>
    </row>
    <row r="6" spans="1:24" ht="29.25" customHeight="1" x14ac:dyDescent="0.2">
      <c r="A6" s="20" t="s">
        <v>3</v>
      </c>
      <c r="B6" s="109" t="s">
        <v>36</v>
      </c>
      <c r="C6" s="109"/>
      <c r="D6" s="109"/>
      <c r="E6" s="109"/>
      <c r="F6" s="109"/>
      <c r="G6" s="104"/>
      <c r="H6" s="105"/>
      <c r="I6" s="105"/>
      <c r="J6" s="105"/>
    </row>
    <row r="7" spans="1:24" ht="29.25" customHeight="1" x14ac:dyDescent="0.2">
      <c r="A7" s="20" t="s">
        <v>3</v>
      </c>
      <c r="B7" s="109" t="s">
        <v>35</v>
      </c>
      <c r="C7" s="109"/>
      <c r="D7" s="109"/>
      <c r="E7" s="109"/>
      <c r="F7" s="109"/>
      <c r="G7" s="101"/>
      <c r="H7" s="102"/>
      <c r="I7" s="102"/>
      <c r="J7" s="102"/>
    </row>
    <row r="8" spans="1:24" ht="29.25" customHeight="1" x14ac:dyDescent="0.2">
      <c r="A8" s="20" t="s">
        <v>17</v>
      </c>
      <c r="B8" s="106" t="s">
        <v>38</v>
      </c>
      <c r="C8" s="106"/>
      <c r="D8" s="106"/>
      <c r="E8" s="106"/>
      <c r="F8" s="106"/>
      <c r="G8" s="82"/>
      <c r="H8" s="82"/>
      <c r="I8" s="82"/>
      <c r="J8" s="82"/>
    </row>
    <row r="9" spans="1:24" ht="29.25" customHeight="1" x14ac:dyDescent="0.2">
      <c r="A9" s="20" t="s">
        <v>17</v>
      </c>
      <c r="B9" s="109" t="s">
        <v>37</v>
      </c>
      <c r="C9" s="109"/>
      <c r="D9" s="109"/>
      <c r="E9" s="109"/>
      <c r="F9" s="109"/>
      <c r="G9" s="82"/>
      <c r="H9" s="82"/>
      <c r="I9" s="82"/>
      <c r="J9" s="82"/>
    </row>
    <row r="10" spans="1:24" ht="29.25" customHeight="1" x14ac:dyDescent="0.2">
      <c r="A10" s="20" t="s">
        <v>8</v>
      </c>
      <c r="B10" s="107" t="s">
        <v>11</v>
      </c>
      <c r="C10" s="107"/>
      <c r="D10" s="107"/>
      <c r="E10" s="107"/>
      <c r="F10" s="107"/>
      <c r="G10" s="83"/>
      <c r="H10" s="82"/>
      <c r="I10" s="82"/>
      <c r="J10" s="82"/>
    </row>
    <row r="11" spans="1:24" x14ac:dyDescent="0.2">
      <c r="A11" s="21" t="s">
        <v>20</v>
      </c>
      <c r="B11" s="108" t="s">
        <v>19</v>
      </c>
      <c r="C11" s="108"/>
      <c r="D11" s="108"/>
      <c r="E11" s="108"/>
      <c r="F11" s="108"/>
    </row>
    <row r="13" spans="1:24" ht="24" x14ac:dyDescent="0.2">
      <c r="C13" s="44" t="s">
        <v>24</v>
      </c>
      <c r="D13" s="44" t="s">
        <v>25</v>
      </c>
      <c r="E13" s="44" t="s">
        <v>24</v>
      </c>
      <c r="F13" s="44" t="s">
        <v>25</v>
      </c>
    </row>
    <row r="14" spans="1:24" ht="23.25" customHeight="1" x14ac:dyDescent="0.2">
      <c r="A14" s="15"/>
      <c r="B14" s="43"/>
      <c r="C14" s="44" t="s">
        <v>22</v>
      </c>
      <c r="D14" s="44" t="s">
        <v>22</v>
      </c>
      <c r="E14" s="44" t="s">
        <v>23</v>
      </c>
      <c r="F14" s="44" t="s">
        <v>23</v>
      </c>
    </row>
    <row r="15" spans="1:24" ht="23.25" customHeight="1" x14ac:dyDescent="0.2">
      <c r="A15" s="13"/>
      <c r="B15" s="37"/>
      <c r="C15" s="38" t="s">
        <v>9</v>
      </c>
      <c r="D15" s="38" t="s">
        <v>9</v>
      </c>
      <c r="E15" s="38" t="s">
        <v>10</v>
      </c>
      <c r="F15" s="38" t="s">
        <v>10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1:24" ht="18.75" customHeight="1" x14ac:dyDescent="0.2">
      <c r="A16" s="18"/>
      <c r="B16" s="17">
        <v>1999</v>
      </c>
      <c r="C16" s="45">
        <f>Vorberechnung!C6</f>
        <v>76.8</v>
      </c>
      <c r="D16" s="45">
        <f>Vorberechnung!F6</f>
        <v>16.512652532967042</v>
      </c>
      <c r="E16" s="47">
        <f>Vorberechnung!D6</f>
        <v>62.692</v>
      </c>
      <c r="F16" s="41">
        <f>Vorberechnung!G6</f>
        <v>13.479312664020441</v>
      </c>
    </row>
    <row r="17" spans="1:7" ht="18.75" customHeight="1" x14ac:dyDescent="0.2">
      <c r="A17" s="18"/>
      <c r="B17" s="19">
        <v>2000</v>
      </c>
      <c r="C17" s="46">
        <f>Vorberechnung!C7</f>
        <v>82.7</v>
      </c>
      <c r="D17" s="46">
        <f>Vorberechnung!F7</f>
        <v>17.17707004464377</v>
      </c>
      <c r="E17" s="48">
        <f>Vorberechnung!D7</f>
        <v>66.465999999999994</v>
      </c>
      <c r="F17" s="42">
        <f>Vorberechnung!G7</f>
        <v>13.805213271914058</v>
      </c>
    </row>
    <row r="18" spans="1:7" ht="18.75" customHeight="1" x14ac:dyDescent="0.2">
      <c r="A18" s="18"/>
      <c r="B18" s="17">
        <v>2001</v>
      </c>
      <c r="C18" s="45">
        <f>Vorberechnung!C8</f>
        <v>81</v>
      </c>
      <c r="D18" s="45">
        <f>Vorberechnung!F8</f>
        <v>16.637911699373621</v>
      </c>
      <c r="E18" s="47">
        <f>Vorberechnung!D8</f>
        <v>64.818200000000004</v>
      </c>
      <c r="F18" s="41">
        <f>Vorberechnung!G8</f>
        <v>13.314067754473328</v>
      </c>
    </row>
    <row r="19" spans="1:7" ht="18.75" customHeight="1" x14ac:dyDescent="0.2">
      <c r="A19" s="18"/>
      <c r="B19" s="19">
        <v>2002</v>
      </c>
      <c r="C19" s="46">
        <f>Vorberechnung!C9</f>
        <v>81.099999999999994</v>
      </c>
      <c r="D19" s="46">
        <f>Vorberechnung!F9</f>
        <v>16.558500260812323</v>
      </c>
      <c r="E19" s="48">
        <f>Vorberechnung!D9</f>
        <v>64.1661</v>
      </c>
      <c r="F19" s="42">
        <f>Vorberechnung!G9</f>
        <v>13.101040488104928</v>
      </c>
    </row>
    <row r="20" spans="1:7" ht="18.75" customHeight="1" x14ac:dyDescent="0.2">
      <c r="A20" s="18"/>
      <c r="B20" s="17">
        <v>2003</v>
      </c>
      <c r="C20" s="45">
        <f>Vorberechnung!C10</f>
        <v>85.1</v>
      </c>
      <c r="D20" s="45">
        <f>Vorberechnung!F10</f>
        <v>16.505786933747906</v>
      </c>
      <c r="E20" s="47">
        <f>Vorberechnung!D10</f>
        <v>58.154000000000003</v>
      </c>
      <c r="F20" s="41">
        <f>Vorberechnung!G10</f>
        <v>11.279406972328742</v>
      </c>
    </row>
    <row r="21" spans="1:7" ht="18.75" customHeight="1" x14ac:dyDescent="0.2">
      <c r="B21" s="19">
        <v>2004</v>
      </c>
      <c r="C21" s="46">
        <f>Vorberechnung!C11</f>
        <v>91.9</v>
      </c>
      <c r="D21" s="46">
        <f>Vorberechnung!F11</f>
        <v>16.857223639222589</v>
      </c>
      <c r="E21" s="48">
        <f>Vorberechnung!D11</f>
        <v>63.667299999999997</v>
      </c>
      <c r="F21" s="42">
        <f>Vorberechnung!G11</f>
        <v>11.67849743857972</v>
      </c>
    </row>
    <row r="22" spans="1:7" ht="18.75" customHeight="1" x14ac:dyDescent="0.2">
      <c r="B22" s="17">
        <v>2005</v>
      </c>
      <c r="C22" s="45">
        <f>Vorberechnung!C12</f>
        <v>95.421000000000006</v>
      </c>
      <c r="D22" s="45">
        <f>C22/554.422813*100</f>
        <v>17.210871876587085</v>
      </c>
      <c r="E22" s="47">
        <f>Vorberechnung!D12</f>
        <v>64.095600000000005</v>
      </c>
      <c r="F22" s="41">
        <f>Vorberechnung!G12</f>
        <v>11.560788037622139</v>
      </c>
    </row>
    <row r="23" spans="1:7" ht="18.75" customHeight="1" x14ac:dyDescent="0.2">
      <c r="B23" s="19">
        <v>2006</v>
      </c>
      <c r="C23" s="46">
        <f>Vorberechnung!C13</f>
        <v>107.008</v>
      </c>
      <c r="D23" s="46">
        <f>Vorberechnung!F13</f>
        <v>17.840372106868301</v>
      </c>
      <c r="E23" s="48">
        <f>Vorberechnung!D13</f>
        <v>63.975200000000001</v>
      </c>
      <c r="F23" s="42">
        <f>Vorberechnung!G13</f>
        <v>10.665944355667998</v>
      </c>
    </row>
    <row r="24" spans="1:7" ht="18.75" customHeight="1" x14ac:dyDescent="0.2">
      <c r="B24" s="17">
        <v>2007</v>
      </c>
      <c r="C24" s="45">
        <f>Vorberechnung!C14</f>
        <v>114.61499999999999</v>
      </c>
      <c r="D24" s="45">
        <f>Vorberechnung!F14</f>
        <v>18.410291333419483</v>
      </c>
      <c r="E24" s="47">
        <f>Vorberechnung!D14</f>
        <v>64.715999999999994</v>
      </c>
      <c r="F24" s="41">
        <f>Vorberechnung!G14</f>
        <v>10.3951525885231</v>
      </c>
    </row>
    <row r="25" spans="1:7" ht="18.75" customHeight="1" x14ac:dyDescent="0.2">
      <c r="B25" s="19">
        <v>2008</v>
      </c>
      <c r="C25" s="46">
        <f>Vorberechnung!C15</f>
        <v>115.652</v>
      </c>
      <c r="D25" s="46">
        <f>Vorberechnung!F15</f>
        <v>18.499311540791794</v>
      </c>
      <c r="E25" s="48">
        <f>Vorberechnung!D15</f>
        <v>64.0565</v>
      </c>
      <c r="F25" s="42">
        <f>Vorberechnung!G15</f>
        <v>10.246265950547587</v>
      </c>
    </row>
    <row r="26" spans="1:7" ht="18.75" customHeight="1" x14ac:dyDescent="0.2">
      <c r="B26" s="17">
        <v>2009</v>
      </c>
      <c r="C26" s="45">
        <f>Vorberechnung!C16</f>
        <v>95.834000000000003</v>
      </c>
      <c r="D26" s="45">
        <f>Vorberechnung!F16</f>
        <v>17.194035556029004</v>
      </c>
      <c r="E26" s="47">
        <f>Vorberechnung!D16</f>
        <v>55.497399999999999</v>
      </c>
      <c r="F26" s="41">
        <f>Vorberechnung!G16</f>
        <v>9.9570535391110067</v>
      </c>
    </row>
    <row r="27" spans="1:7" ht="18.75" customHeight="1" x14ac:dyDescent="0.2">
      <c r="B27" s="19">
        <v>2010</v>
      </c>
      <c r="C27" s="46">
        <f>Vorberechnung!C17</f>
        <v>107.31699999999999</v>
      </c>
      <c r="D27" s="46">
        <f>Vorberechnung!F17</f>
        <v>17.846591552455902</v>
      </c>
      <c r="E27" s="48">
        <f>Vorberechnung!D17</f>
        <v>62.278100000000002</v>
      </c>
      <c r="F27" s="42">
        <f>Vorberechnung!G17</f>
        <v>10.356717140462406</v>
      </c>
    </row>
    <row r="28" spans="1:7" ht="18.75" customHeight="1" x14ac:dyDescent="0.2">
      <c r="B28" s="89">
        <v>2011</v>
      </c>
      <c r="C28" s="90">
        <f>Vorberechnung!C18</f>
        <v>113.31699999999999</v>
      </c>
      <c r="D28" s="90">
        <f>Vorberechnung!F18</f>
        <v>18.92614278088416</v>
      </c>
      <c r="E28" s="91">
        <f>Vorberechnung!D18</f>
        <v>55.027000000000001</v>
      </c>
      <c r="F28" s="92">
        <f>Vorberechnung!G18</f>
        <v>9.1905791611471592</v>
      </c>
    </row>
    <row r="29" spans="1:7" ht="18.75" customHeight="1" x14ac:dyDescent="0.2">
      <c r="B29" s="86">
        <v>2012</v>
      </c>
      <c r="C29" s="87">
        <f>Vorberechnung!C19</f>
        <v>110.065</v>
      </c>
      <c r="D29" s="87">
        <f>Vorberechnung!F19</f>
        <v>18.674087845715469</v>
      </c>
      <c r="E29" s="84">
        <f>Vorberechnung!D19</f>
        <v>58.487900000000003</v>
      </c>
      <c r="F29" s="88">
        <f>Vorberechnung!G19</f>
        <v>9.923301526474555</v>
      </c>
    </row>
    <row r="30" spans="1:7" ht="18.75" customHeight="1" x14ac:dyDescent="0.2">
      <c r="B30" s="89">
        <v>2013</v>
      </c>
      <c r="C30" s="90">
        <f>Vorberechnung!C20</f>
        <v>112.613</v>
      </c>
      <c r="D30" s="90">
        <f>Vorberechnung!F20</f>
        <v>18.606354674592868</v>
      </c>
      <c r="E30" s="91">
        <f>Vorberechnung!D20</f>
        <v>60.07</v>
      </c>
      <c r="F30" s="92">
        <f>Vorberechnung!G20</f>
        <v>9.9249973386979615</v>
      </c>
    </row>
    <row r="31" spans="1:7" ht="18.75" customHeight="1" x14ac:dyDescent="0.2">
      <c r="B31" s="86">
        <v>2014</v>
      </c>
      <c r="C31" s="87">
        <f>Vorberechnung!C21</f>
        <v>115</v>
      </c>
      <c r="D31" s="87">
        <f>C31/613.4*100</f>
        <v>18.747962178024128</v>
      </c>
      <c r="E31" s="84">
        <f>Vorberechnung!D21</f>
        <v>59.093000000000004</v>
      </c>
      <c r="F31" s="88">
        <f>E31/613.4*100</f>
        <v>9.6336811216172151</v>
      </c>
    </row>
    <row r="32" spans="1:7" ht="18.75" customHeight="1" x14ac:dyDescent="0.2">
      <c r="B32" s="89">
        <v>2015</v>
      </c>
      <c r="C32" s="90">
        <f>Vorberechnung!C22</f>
        <v>121</v>
      </c>
      <c r="D32" s="90">
        <f>C32/629*100</f>
        <v>19.236883942766294</v>
      </c>
      <c r="E32" s="91">
        <f>Vorberechnung!D22</f>
        <v>55.314900000000002</v>
      </c>
      <c r="F32" s="95">
        <f>E32/629*100</f>
        <v>8.7941017488076305</v>
      </c>
      <c r="G32" s="94"/>
    </row>
    <row r="33" spans="2:7" ht="18.75" customHeight="1" x14ac:dyDescent="0.2">
      <c r="B33" s="103" t="s">
        <v>31</v>
      </c>
      <c r="C33" s="96">
        <v>138.4</v>
      </c>
      <c r="D33" s="96">
        <f>C33/653.7*100</f>
        <v>21.171791341594005</v>
      </c>
      <c r="E33" s="84">
        <f>Vorberechnung!D23</f>
        <v>54.347000000000001</v>
      </c>
      <c r="F33" s="98">
        <f>E33/653.7*100</f>
        <v>8.3137524858497773</v>
      </c>
      <c r="G33" s="94"/>
    </row>
    <row r="34" spans="2:7" ht="18.75" customHeight="1" x14ac:dyDescent="0.2">
      <c r="B34" s="93">
        <v>2017</v>
      </c>
      <c r="C34" s="97">
        <v>140.69999999999999</v>
      </c>
      <c r="D34" s="97">
        <f>C34/668.8*100</f>
        <v>21.037679425837318</v>
      </c>
      <c r="E34" s="85">
        <v>55.5</v>
      </c>
      <c r="F34" s="99">
        <f>E34/668.8*100</f>
        <v>8.2984449760765546</v>
      </c>
      <c r="G34" s="94"/>
    </row>
    <row r="35" spans="2:7" ht="18.75" customHeight="1" x14ac:dyDescent="0.2">
      <c r="B35" s="86">
        <v>2018</v>
      </c>
      <c r="C35" s="96">
        <v>139.69999999999999</v>
      </c>
      <c r="D35" s="96">
        <f>C35/669*100</f>
        <v>20.881913303437965</v>
      </c>
      <c r="E35" s="84">
        <v>46.9</v>
      </c>
      <c r="F35" s="98">
        <f>E35/669*100</f>
        <v>7.0104633781763823</v>
      </c>
      <c r="G35" s="94"/>
    </row>
    <row r="36" spans="2:7" ht="18.600000000000001" customHeight="1" x14ac:dyDescent="0.2">
      <c r="B36" s="93">
        <v>2019</v>
      </c>
      <c r="C36" s="97">
        <v>138.19999999999999</v>
      </c>
      <c r="D36" s="97">
        <f>C36/672.9*100</f>
        <v>20.537969980680636</v>
      </c>
      <c r="E36" s="85">
        <v>50.918999999999997</v>
      </c>
      <c r="F36" s="99">
        <f>E36/672.9*100</f>
        <v>7.5670976370931786</v>
      </c>
      <c r="G36" s="94"/>
    </row>
    <row r="37" spans="2:7" ht="18.600000000000001" customHeight="1" x14ac:dyDescent="0.2">
      <c r="B37" s="86">
        <v>2020</v>
      </c>
      <c r="C37" s="96">
        <v>128</v>
      </c>
      <c r="D37" s="96">
        <f>C37/646.8*100</f>
        <v>19.789734075448361</v>
      </c>
      <c r="E37" s="84">
        <v>46.338000000000001</v>
      </c>
      <c r="F37" s="98">
        <f>E37/646.8*100</f>
        <v>7.1641929499072363</v>
      </c>
      <c r="G37" s="94"/>
    </row>
    <row r="38" spans="2:7" ht="18.600000000000001" customHeight="1" x14ac:dyDescent="0.2">
      <c r="B38" s="93">
        <v>2021</v>
      </c>
      <c r="C38" s="97">
        <v>141</v>
      </c>
      <c r="D38" s="97">
        <f>C38/679.2*100</f>
        <v>20.759717314487631</v>
      </c>
      <c r="E38" s="85">
        <v>48.182000000000002</v>
      </c>
      <c r="F38" s="99">
        <f>E38/679.2*100</f>
        <v>7.0939340400471149</v>
      </c>
      <c r="G38" s="94"/>
    </row>
    <row r="39" spans="2:7" ht="18.600000000000001" customHeight="1" x14ac:dyDescent="0.2">
      <c r="B39" s="86">
        <v>2022</v>
      </c>
      <c r="C39" s="96">
        <v>144.30000000000001</v>
      </c>
      <c r="D39" s="96">
        <f>C39/678.4*100</f>
        <v>21.270636792452834</v>
      </c>
      <c r="E39" s="84">
        <v>44.116999999999997</v>
      </c>
      <c r="F39" s="98">
        <f>E39/678.4*100</f>
        <v>6.5030955188679238</v>
      </c>
      <c r="G39" s="94"/>
    </row>
    <row r="40" spans="2:7" ht="17.25" customHeight="1" x14ac:dyDescent="0.2">
      <c r="B40" s="100" t="s">
        <v>32</v>
      </c>
      <c r="C40" s="97">
        <v>135</v>
      </c>
      <c r="D40" s="97">
        <f>C40/645.7*100</f>
        <v>20.907542202261112</v>
      </c>
      <c r="E40" s="85">
        <v>41.5</v>
      </c>
      <c r="F40" s="99">
        <f>E40/645.7*100</f>
        <v>6.4271333436580456</v>
      </c>
    </row>
  </sheetData>
  <sheetProtection selectLockedCells="1"/>
  <mergeCells count="12">
    <mergeCell ref="G6:J6"/>
    <mergeCell ref="B1:F1"/>
    <mergeCell ref="B10:F10"/>
    <mergeCell ref="B11:F11"/>
    <mergeCell ref="B6:F6"/>
    <mergeCell ref="B4:F4"/>
    <mergeCell ref="B3:F3"/>
    <mergeCell ref="B2:F2"/>
    <mergeCell ref="B5:F5"/>
    <mergeCell ref="B8:F8"/>
    <mergeCell ref="B7:F7"/>
    <mergeCell ref="B9:F9"/>
  </mergeCells>
  <phoneticPr fontId="20" type="noConversion"/>
  <conditionalFormatting sqref="G15:X15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scale="18" fitToHeight="0" orientation="portrait" r:id="rId1"/>
  <headerFooter alignWithMargins="0"/>
  <ignoredErrors>
    <ignoredError sqref="E31:E3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tabColor theme="8"/>
    <pageSetUpPr fitToPage="1"/>
  </sheetPr>
  <dimension ref="A1:Y29"/>
  <sheetViews>
    <sheetView showGridLines="0" zoomScale="120" zoomScaleNormal="120" workbookViewId="0">
      <selection activeCell="I25" sqref="I25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8.28515625" style="1" customWidth="1"/>
    <col min="12" max="12" width="1.7109375" style="1" customWidth="1"/>
    <col min="13" max="13" width="14" style="1" customWidth="1"/>
    <col min="14" max="14" width="10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25" ht="20.25" customHeight="1" x14ac:dyDescent="0.2">
      <c r="A2" s="7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1"/>
      <c r="Q2" s="113" t="s">
        <v>7</v>
      </c>
      <c r="R2" s="114"/>
      <c r="S2" s="114"/>
      <c r="T2" s="114"/>
      <c r="U2" s="114"/>
      <c r="V2" s="114"/>
      <c r="W2" s="114"/>
      <c r="X2" s="114"/>
      <c r="Y2" s="115"/>
    </row>
    <row r="3" spans="1:25" s="9" customFormat="1" ht="18.75" customHeight="1" x14ac:dyDescent="0.3">
      <c r="A3" s="7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73"/>
      <c r="O3" s="8"/>
      <c r="P3" s="8"/>
      <c r="Q3" s="26"/>
      <c r="R3" s="27"/>
      <c r="S3" s="28"/>
      <c r="T3" s="27"/>
      <c r="U3" s="27"/>
      <c r="V3" s="28"/>
      <c r="W3" s="27"/>
      <c r="X3" s="27"/>
      <c r="Y3" s="29"/>
    </row>
    <row r="4" spans="1:25" s="9" customFormat="1" ht="15.95" customHeight="1" x14ac:dyDescent="0.2">
      <c r="A4" s="7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73"/>
      <c r="O4" s="8"/>
      <c r="P4" s="8"/>
      <c r="Q4" s="26"/>
      <c r="R4" s="27"/>
      <c r="S4" s="27"/>
      <c r="T4" s="27"/>
      <c r="U4" s="27"/>
      <c r="V4" s="27"/>
      <c r="W4" s="27"/>
      <c r="X4" s="27"/>
      <c r="Y4" s="29"/>
    </row>
    <row r="5" spans="1:25" ht="7.5" customHeight="1" x14ac:dyDescent="0.2">
      <c r="A5" s="7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71"/>
      <c r="Q5" s="30"/>
      <c r="R5" s="31"/>
      <c r="S5" s="31"/>
      <c r="T5" s="31"/>
      <c r="U5" s="31"/>
      <c r="V5" s="31"/>
      <c r="W5" s="31"/>
      <c r="X5" s="31"/>
      <c r="Y5" s="32"/>
    </row>
    <row r="6" spans="1:25" ht="16.5" customHeight="1" x14ac:dyDescent="0.2">
      <c r="A6" s="70"/>
      <c r="C6" s="4"/>
      <c r="N6" s="71"/>
      <c r="Q6" s="30"/>
      <c r="R6" s="31"/>
      <c r="S6" s="31"/>
      <c r="T6" s="31"/>
      <c r="U6" s="31"/>
      <c r="V6" s="31"/>
      <c r="W6" s="31"/>
      <c r="X6" s="31"/>
      <c r="Y6" s="32"/>
    </row>
    <row r="7" spans="1:25" ht="16.5" customHeight="1" x14ac:dyDescent="0.2">
      <c r="A7" s="70"/>
      <c r="C7" s="4"/>
      <c r="N7" s="71"/>
      <c r="Q7" s="30"/>
      <c r="R7" s="31"/>
      <c r="S7" s="31"/>
      <c r="T7" s="31"/>
      <c r="U7" s="31"/>
      <c r="V7" s="31"/>
      <c r="W7" s="31"/>
      <c r="X7" s="31"/>
      <c r="Y7" s="32"/>
    </row>
    <row r="8" spans="1:25" ht="16.5" customHeight="1" x14ac:dyDescent="0.2">
      <c r="A8" s="70"/>
      <c r="C8" s="4"/>
      <c r="N8" s="71"/>
      <c r="Q8" s="30"/>
      <c r="R8" s="31"/>
      <c r="S8" s="31"/>
      <c r="T8" s="31"/>
      <c r="U8" s="31"/>
      <c r="V8" s="31"/>
      <c r="W8" s="31"/>
      <c r="X8" s="31"/>
      <c r="Y8" s="32"/>
    </row>
    <row r="9" spans="1:25" ht="16.5" customHeight="1" x14ac:dyDescent="0.2">
      <c r="A9" s="70"/>
      <c r="C9" s="4"/>
      <c r="N9" s="71"/>
      <c r="Q9" s="30"/>
      <c r="R9" s="31"/>
      <c r="S9" s="31"/>
      <c r="T9" s="31"/>
      <c r="U9" s="31"/>
      <c r="V9" s="31"/>
      <c r="W9" s="31"/>
      <c r="X9" s="31"/>
      <c r="Y9" s="32"/>
    </row>
    <row r="10" spans="1:25" ht="16.5" customHeight="1" x14ac:dyDescent="0.2">
      <c r="A10" s="70"/>
      <c r="C10" s="4"/>
      <c r="N10" s="71"/>
      <c r="Q10" s="30"/>
      <c r="R10" s="31"/>
      <c r="S10" s="31"/>
      <c r="T10" s="31"/>
      <c r="U10" s="31"/>
      <c r="V10" s="31"/>
      <c r="W10" s="31"/>
      <c r="X10" s="31"/>
      <c r="Y10" s="32"/>
    </row>
    <row r="11" spans="1:25" ht="16.5" customHeight="1" x14ac:dyDescent="0.2">
      <c r="A11" s="70"/>
      <c r="C11" s="4"/>
      <c r="N11" s="71"/>
      <c r="Q11" s="30"/>
      <c r="R11" s="33" t="s">
        <v>4</v>
      </c>
      <c r="S11" s="31"/>
      <c r="T11" s="31"/>
      <c r="U11" s="31"/>
      <c r="V11" s="31"/>
      <c r="W11" s="31"/>
      <c r="X11" s="31"/>
      <c r="Y11" s="32"/>
    </row>
    <row r="12" spans="1:25" ht="16.5" customHeight="1" x14ac:dyDescent="0.2">
      <c r="A12" s="70"/>
      <c r="C12" s="4"/>
      <c r="N12" s="71"/>
      <c r="Q12" s="30"/>
      <c r="R12" s="31"/>
      <c r="S12" s="31"/>
      <c r="T12" s="31"/>
      <c r="U12" s="31"/>
      <c r="V12" s="31"/>
      <c r="W12" s="31"/>
      <c r="X12" s="31"/>
      <c r="Y12" s="32"/>
    </row>
    <row r="13" spans="1:25" ht="17.25" customHeight="1" x14ac:dyDescent="0.2">
      <c r="A13" s="70"/>
      <c r="C13" s="4"/>
      <c r="N13" s="71"/>
      <c r="Q13" s="30"/>
      <c r="R13" s="33" t="s">
        <v>5</v>
      </c>
      <c r="S13" s="31"/>
      <c r="T13" s="31"/>
      <c r="U13" s="31"/>
      <c r="V13" s="31"/>
      <c r="W13" s="31"/>
      <c r="X13" s="31"/>
      <c r="Y13" s="32"/>
    </row>
    <row r="14" spans="1:25" ht="16.5" customHeight="1" x14ac:dyDescent="0.2">
      <c r="A14" s="70"/>
      <c r="C14" s="4"/>
      <c r="N14" s="71"/>
      <c r="Q14" s="30"/>
      <c r="R14" s="31"/>
      <c r="S14" s="31"/>
      <c r="T14" s="31"/>
      <c r="U14" s="31"/>
      <c r="V14" s="31"/>
      <c r="W14" s="31"/>
      <c r="X14" s="31"/>
      <c r="Y14" s="32"/>
    </row>
    <row r="15" spans="1:25" ht="16.5" customHeight="1" x14ac:dyDescent="0.2">
      <c r="A15" s="70"/>
      <c r="C15" s="4"/>
      <c r="N15" s="71"/>
      <c r="Q15" s="30"/>
      <c r="R15" s="31"/>
      <c r="S15" s="33" t="s">
        <v>6</v>
      </c>
      <c r="T15" s="31"/>
      <c r="U15" s="31"/>
      <c r="V15" s="33" t="s">
        <v>6</v>
      </c>
      <c r="W15" s="31"/>
      <c r="X15" s="31"/>
      <c r="Y15" s="32"/>
    </row>
    <row r="16" spans="1:25" ht="16.5" customHeight="1" x14ac:dyDescent="0.2">
      <c r="A16" s="70"/>
      <c r="C16" s="4"/>
      <c r="N16" s="71"/>
      <c r="Q16" s="30"/>
      <c r="R16" s="31"/>
      <c r="S16" s="31"/>
      <c r="T16" s="31"/>
      <c r="U16" s="31"/>
      <c r="V16" s="31"/>
      <c r="W16" s="31"/>
      <c r="X16" s="31"/>
      <c r="Y16" s="32"/>
    </row>
    <row r="17" spans="1:25" ht="16.5" customHeight="1" x14ac:dyDescent="0.2">
      <c r="A17" s="70"/>
      <c r="B17" s="22"/>
      <c r="C17" s="23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74"/>
      <c r="O17" s="22"/>
      <c r="P17" s="22"/>
      <c r="Q17" s="30"/>
      <c r="R17" s="31"/>
      <c r="S17" s="31"/>
      <c r="T17" s="31"/>
      <c r="U17" s="31"/>
      <c r="V17" s="31"/>
      <c r="W17" s="31"/>
      <c r="X17" s="31"/>
      <c r="Y17" s="32"/>
    </row>
    <row r="18" spans="1:25" ht="22.5" customHeight="1" x14ac:dyDescent="0.2">
      <c r="A18" s="70"/>
      <c r="B18" s="22"/>
      <c r="C18" s="23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74"/>
      <c r="O18" s="22"/>
      <c r="P18" s="22"/>
      <c r="Q18" s="30"/>
      <c r="R18" s="31"/>
      <c r="S18" s="31"/>
      <c r="T18" s="31"/>
      <c r="U18" s="31"/>
      <c r="V18" s="31"/>
      <c r="W18" s="31"/>
      <c r="X18" s="31"/>
      <c r="Y18" s="32"/>
    </row>
    <row r="19" spans="1:25" ht="82.5" customHeight="1" x14ac:dyDescent="0.2">
      <c r="A19" s="70"/>
      <c r="B19" s="24"/>
      <c r="C19" s="25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75"/>
      <c r="O19" s="22"/>
      <c r="P19" s="22"/>
      <c r="Q19" s="34"/>
      <c r="R19" s="35"/>
      <c r="S19" s="35"/>
      <c r="T19" s="35"/>
      <c r="U19" s="35"/>
      <c r="V19" s="35"/>
      <c r="W19" s="35"/>
      <c r="X19" s="35"/>
      <c r="Y19" s="36"/>
    </row>
    <row r="20" spans="1:25" ht="15.6" customHeight="1" x14ac:dyDescent="0.2">
      <c r="A20" s="70"/>
      <c r="B20" s="24"/>
      <c r="C20" s="25"/>
      <c r="D20" s="24"/>
      <c r="E20" s="39"/>
      <c r="F20" s="24"/>
      <c r="G20" s="39"/>
      <c r="H20" s="24"/>
      <c r="I20" s="39"/>
      <c r="J20" s="24"/>
      <c r="K20" s="39"/>
      <c r="L20" s="24"/>
      <c r="M20" s="39"/>
      <c r="N20" s="75"/>
      <c r="O20" s="22"/>
      <c r="P20" s="22"/>
    </row>
    <row r="21" spans="1:25" ht="6" customHeight="1" x14ac:dyDescent="0.2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8"/>
    </row>
    <row r="22" spans="1:25" ht="6" customHeight="1" x14ac:dyDescent="0.2">
      <c r="B22" s="6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25" ht="4.5" customHeight="1" x14ac:dyDescent="0.2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6" customHeight="1" x14ac:dyDescent="0.2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.75" customHeight="1" x14ac:dyDescent="0.2"/>
    <row r="26" spans="1:25" ht="4.5" customHeight="1" x14ac:dyDescent="0.2">
      <c r="H26" s="3"/>
      <c r="I26" s="3"/>
      <c r="J26" s="3"/>
      <c r="K26" s="3"/>
      <c r="L26" s="3"/>
    </row>
    <row r="27" spans="1:25" ht="18" customHeight="1" x14ac:dyDescent="0.2">
      <c r="B27" s="10"/>
      <c r="C27" s="10"/>
      <c r="D27" s="10"/>
      <c r="E27" s="10"/>
      <c r="F27" s="10"/>
      <c r="G27" s="3"/>
      <c r="H27" s="3"/>
      <c r="I27" s="3"/>
      <c r="J27" s="3"/>
      <c r="K27" s="3"/>
      <c r="L27" s="3"/>
    </row>
    <row r="28" spans="1:25" x14ac:dyDescent="0.2">
      <c r="B28" s="10"/>
      <c r="C28" s="10"/>
      <c r="D28" s="10"/>
      <c r="E28" s="10"/>
      <c r="F28" s="10"/>
      <c r="G28" s="3"/>
      <c r="H28" s="3"/>
      <c r="I28" s="3"/>
      <c r="J28" s="3"/>
      <c r="K28" s="3"/>
      <c r="L28" s="3"/>
    </row>
    <row r="29" spans="1:25" x14ac:dyDescent="0.2">
      <c r="B29" s="10"/>
      <c r="C29" s="10"/>
      <c r="D29" s="10"/>
      <c r="E29" s="10"/>
      <c r="F29" s="10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  <pageSetUpPr fitToPage="1"/>
  </sheetPr>
  <dimension ref="A1:Y28"/>
  <sheetViews>
    <sheetView showGridLines="0" tabSelected="1" zoomScale="120" zoomScaleNormal="120" workbookViewId="0">
      <selection activeCell="P19" sqref="P19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8.28515625" style="1" customWidth="1"/>
    <col min="12" max="12" width="1.7109375" style="1" customWidth="1"/>
    <col min="13" max="13" width="14" style="1" customWidth="1"/>
    <col min="14" max="14" width="10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25" ht="20.25" customHeight="1" x14ac:dyDescent="0.2">
      <c r="A2" s="7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1"/>
      <c r="Q2" s="113" t="s">
        <v>7</v>
      </c>
      <c r="R2" s="114"/>
      <c r="S2" s="114"/>
      <c r="T2" s="114"/>
      <c r="U2" s="114"/>
      <c r="V2" s="114"/>
      <c r="W2" s="114"/>
      <c r="X2" s="114"/>
      <c r="Y2" s="115"/>
    </row>
    <row r="3" spans="1:25" s="9" customFormat="1" ht="18.75" customHeight="1" x14ac:dyDescent="0.3">
      <c r="A3" s="7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73"/>
      <c r="O3" s="8"/>
      <c r="P3" s="8"/>
      <c r="Q3" s="26"/>
      <c r="R3" s="27"/>
      <c r="S3" s="28"/>
      <c r="T3" s="27"/>
      <c r="U3" s="27"/>
      <c r="V3" s="28"/>
      <c r="W3" s="27"/>
      <c r="X3" s="27"/>
      <c r="Y3" s="29"/>
    </row>
    <row r="4" spans="1:25" s="9" customFormat="1" ht="15.95" customHeight="1" x14ac:dyDescent="0.2">
      <c r="A4" s="7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73"/>
      <c r="O4" s="8"/>
      <c r="P4" s="8"/>
      <c r="Q4" s="26"/>
      <c r="R4" s="27"/>
      <c r="S4" s="27"/>
      <c r="T4" s="27"/>
      <c r="U4" s="27"/>
      <c r="V4" s="27"/>
      <c r="W4" s="27"/>
      <c r="X4" s="27"/>
      <c r="Y4" s="29"/>
    </row>
    <row r="5" spans="1:25" ht="7.5" customHeight="1" x14ac:dyDescent="0.2">
      <c r="A5" s="7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71"/>
      <c r="Q5" s="30"/>
      <c r="R5" s="31"/>
      <c r="S5" s="31"/>
      <c r="T5" s="31"/>
      <c r="U5" s="31"/>
      <c r="V5" s="31"/>
      <c r="W5" s="31"/>
      <c r="X5" s="31"/>
      <c r="Y5" s="32"/>
    </row>
    <row r="6" spans="1:25" ht="16.5" customHeight="1" x14ac:dyDescent="0.2">
      <c r="A6" s="70"/>
      <c r="C6" s="4"/>
      <c r="N6" s="71"/>
      <c r="Q6" s="30"/>
      <c r="R6" s="31"/>
      <c r="S6" s="31"/>
      <c r="T6" s="31"/>
      <c r="U6" s="31"/>
      <c r="V6" s="31"/>
      <c r="W6" s="31"/>
      <c r="X6" s="31"/>
      <c r="Y6" s="32"/>
    </row>
    <row r="7" spans="1:25" ht="16.5" customHeight="1" x14ac:dyDescent="0.2">
      <c r="A7" s="70"/>
      <c r="C7" s="4"/>
      <c r="N7" s="71"/>
      <c r="Q7" s="30"/>
      <c r="R7" s="31"/>
      <c r="S7" s="31"/>
      <c r="T7" s="31"/>
      <c r="U7" s="31"/>
      <c r="V7" s="31"/>
      <c r="W7" s="31"/>
      <c r="X7" s="31"/>
      <c r="Y7" s="32"/>
    </row>
    <row r="8" spans="1:25" ht="16.5" customHeight="1" x14ac:dyDescent="0.2">
      <c r="A8" s="70"/>
      <c r="C8" s="4"/>
      <c r="N8" s="71"/>
      <c r="Q8" s="30"/>
      <c r="R8" s="31"/>
      <c r="S8" s="31"/>
      <c r="T8" s="31"/>
      <c r="U8" s="31"/>
      <c r="V8" s="31"/>
      <c r="W8" s="31"/>
      <c r="X8" s="31"/>
      <c r="Y8" s="32"/>
    </row>
    <row r="9" spans="1:25" ht="16.5" customHeight="1" x14ac:dyDescent="0.2">
      <c r="A9" s="70"/>
      <c r="C9" s="4"/>
      <c r="N9" s="71"/>
      <c r="Q9" s="30"/>
      <c r="R9" s="31"/>
      <c r="S9" s="31"/>
      <c r="T9" s="31"/>
      <c r="U9" s="31"/>
      <c r="V9" s="31"/>
      <c r="W9" s="31"/>
      <c r="X9" s="31"/>
      <c r="Y9" s="32"/>
    </row>
    <row r="10" spans="1:25" ht="16.5" customHeight="1" x14ac:dyDescent="0.2">
      <c r="A10" s="70"/>
      <c r="C10" s="4"/>
      <c r="N10" s="71"/>
      <c r="Q10" s="30"/>
      <c r="R10" s="31"/>
      <c r="S10" s="31"/>
      <c r="T10" s="31"/>
      <c r="U10" s="31"/>
      <c r="V10" s="31"/>
      <c r="W10" s="31"/>
      <c r="X10" s="31"/>
      <c r="Y10" s="32"/>
    </row>
    <row r="11" spans="1:25" ht="16.5" customHeight="1" x14ac:dyDescent="0.2">
      <c r="A11" s="70"/>
      <c r="C11" s="4"/>
      <c r="N11" s="71"/>
      <c r="Q11" s="30"/>
      <c r="R11" s="33" t="s">
        <v>4</v>
      </c>
      <c r="S11" s="31"/>
      <c r="T11" s="31"/>
      <c r="U11" s="31"/>
      <c r="V11" s="31"/>
      <c r="W11" s="31"/>
      <c r="X11" s="31"/>
      <c r="Y11" s="32"/>
    </row>
    <row r="12" spans="1:25" ht="16.5" customHeight="1" x14ac:dyDescent="0.2">
      <c r="A12" s="70"/>
      <c r="C12" s="4"/>
      <c r="N12" s="71"/>
      <c r="Q12" s="30"/>
      <c r="R12" s="31"/>
      <c r="S12" s="31"/>
      <c r="T12" s="31"/>
      <c r="U12" s="31"/>
      <c r="V12" s="31"/>
      <c r="W12" s="31"/>
      <c r="X12" s="31"/>
      <c r="Y12" s="32"/>
    </row>
    <row r="13" spans="1:25" ht="17.25" customHeight="1" x14ac:dyDescent="0.2">
      <c r="A13" s="70"/>
      <c r="C13" s="4"/>
      <c r="N13" s="71"/>
      <c r="Q13" s="30"/>
      <c r="R13" s="33" t="s">
        <v>5</v>
      </c>
      <c r="S13" s="31"/>
      <c r="T13" s="31"/>
      <c r="U13" s="31"/>
      <c r="V13" s="31"/>
      <c r="W13" s="31"/>
      <c r="X13" s="31"/>
      <c r="Y13" s="32"/>
    </row>
    <row r="14" spans="1:25" ht="16.5" customHeight="1" x14ac:dyDescent="0.2">
      <c r="A14" s="70"/>
      <c r="C14" s="4"/>
      <c r="N14" s="71"/>
      <c r="Q14" s="30"/>
      <c r="R14" s="31"/>
      <c r="S14" s="31"/>
      <c r="T14" s="31"/>
      <c r="U14" s="31"/>
      <c r="V14" s="31"/>
      <c r="W14" s="31"/>
      <c r="X14" s="31"/>
      <c r="Y14" s="32"/>
    </row>
    <row r="15" spans="1:25" ht="16.5" customHeight="1" x14ac:dyDescent="0.2">
      <c r="A15" s="70"/>
      <c r="C15" s="4"/>
      <c r="N15" s="71"/>
      <c r="Q15" s="30"/>
      <c r="R15" s="31"/>
      <c r="S15" s="33" t="s">
        <v>6</v>
      </c>
      <c r="T15" s="31"/>
      <c r="U15" s="31"/>
      <c r="V15" s="33" t="s">
        <v>6</v>
      </c>
      <c r="W15" s="31"/>
      <c r="X15" s="31"/>
      <c r="Y15" s="32"/>
    </row>
    <row r="16" spans="1:25" ht="16.5" customHeight="1" x14ac:dyDescent="0.2">
      <c r="A16" s="70"/>
      <c r="C16" s="4"/>
      <c r="N16" s="71"/>
      <c r="Q16" s="30"/>
      <c r="R16" s="31"/>
      <c r="S16" s="31"/>
      <c r="T16" s="31"/>
      <c r="U16" s="31"/>
      <c r="V16" s="31"/>
      <c r="W16" s="31"/>
      <c r="X16" s="31"/>
      <c r="Y16" s="32"/>
    </row>
    <row r="17" spans="1:25" ht="16.5" customHeight="1" x14ac:dyDescent="0.2">
      <c r="A17" s="70"/>
      <c r="B17" s="22"/>
      <c r="C17" s="23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74"/>
      <c r="O17" s="22"/>
      <c r="P17" s="22"/>
      <c r="Q17" s="30"/>
      <c r="R17" s="31"/>
      <c r="S17" s="31"/>
      <c r="T17" s="31"/>
      <c r="U17" s="31"/>
      <c r="V17" s="31"/>
      <c r="W17" s="31"/>
      <c r="X17" s="31"/>
      <c r="Y17" s="32"/>
    </row>
    <row r="18" spans="1:25" ht="22.5" customHeight="1" x14ac:dyDescent="0.2">
      <c r="A18" s="70"/>
      <c r="B18" s="22"/>
      <c r="C18" s="23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74"/>
      <c r="O18" s="22"/>
      <c r="P18" s="22"/>
      <c r="Q18" s="30"/>
      <c r="R18" s="31"/>
      <c r="S18" s="31"/>
      <c r="T18" s="31"/>
      <c r="U18" s="31"/>
      <c r="V18" s="31"/>
      <c r="W18" s="31"/>
      <c r="X18" s="31"/>
      <c r="Y18" s="32"/>
    </row>
    <row r="19" spans="1:25" ht="82.5" customHeight="1" x14ac:dyDescent="0.2">
      <c r="A19" s="70"/>
      <c r="B19" s="24"/>
      <c r="C19" s="25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75"/>
      <c r="O19" s="22"/>
      <c r="P19" s="22"/>
      <c r="Q19" s="34"/>
      <c r="R19" s="35"/>
      <c r="S19" s="35"/>
      <c r="T19" s="35"/>
      <c r="U19" s="35"/>
      <c r="V19" s="35"/>
      <c r="W19" s="35"/>
      <c r="X19" s="35"/>
      <c r="Y19" s="36"/>
    </row>
    <row r="20" spans="1:25" ht="15.75" customHeight="1" x14ac:dyDescent="0.2">
      <c r="A20" s="70"/>
      <c r="B20" s="24"/>
      <c r="C20" s="25"/>
      <c r="D20" s="24"/>
      <c r="E20" s="39"/>
      <c r="F20" s="24"/>
      <c r="G20" s="39"/>
      <c r="H20" s="24"/>
      <c r="I20" s="39"/>
      <c r="J20" s="24"/>
      <c r="K20" s="39"/>
      <c r="L20" s="24"/>
      <c r="M20" s="39"/>
      <c r="N20" s="75"/>
      <c r="O20" s="22"/>
      <c r="P20" s="22"/>
    </row>
    <row r="21" spans="1:25" ht="6" customHeight="1" x14ac:dyDescent="0.2">
      <c r="A21" s="76"/>
      <c r="B21" s="79"/>
      <c r="C21" s="79"/>
      <c r="D21" s="79"/>
      <c r="E21" s="80"/>
      <c r="F21" s="80"/>
      <c r="G21" s="80"/>
      <c r="H21" s="80"/>
      <c r="I21" s="80"/>
      <c r="J21" s="80"/>
      <c r="K21" s="80"/>
      <c r="L21" s="80"/>
      <c r="M21" s="80"/>
      <c r="N21" s="81"/>
      <c r="O21" s="7"/>
      <c r="P21" s="7"/>
    </row>
    <row r="22" spans="1:25" ht="4.5" customHeight="1" x14ac:dyDescent="0.2">
      <c r="B22" s="6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25" ht="6" customHeight="1" x14ac:dyDescent="0.2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6.75" customHeight="1" x14ac:dyDescent="0.2"/>
    <row r="25" spans="1:25" ht="4.5" customHeight="1" x14ac:dyDescent="0.2">
      <c r="H25" s="3"/>
      <c r="I25" s="3"/>
      <c r="J25" s="3"/>
      <c r="K25" s="3"/>
      <c r="L25" s="3"/>
    </row>
    <row r="26" spans="1:25" ht="18" customHeight="1" x14ac:dyDescent="0.2">
      <c r="B26" s="10"/>
      <c r="C26" s="10"/>
      <c r="D26" s="10"/>
      <c r="E26" s="10"/>
      <c r="F26" s="10"/>
      <c r="G26" s="3"/>
      <c r="H26" s="3"/>
      <c r="I26" s="3"/>
      <c r="J26" s="3"/>
      <c r="K26" s="3"/>
      <c r="L26" s="3"/>
    </row>
    <row r="27" spans="1:25" x14ac:dyDescent="0.2">
      <c r="B27" s="10"/>
      <c r="C27" s="10"/>
      <c r="D27" s="10"/>
      <c r="E27" s="10"/>
      <c r="F27" s="10"/>
      <c r="G27" s="3"/>
      <c r="H27" s="3"/>
      <c r="I27" s="3"/>
      <c r="J27" s="3"/>
      <c r="K27" s="3"/>
      <c r="L27" s="3"/>
    </row>
    <row r="28" spans="1:25" x14ac:dyDescent="0.2">
      <c r="B28" s="10"/>
      <c r="C28" s="10"/>
      <c r="D28" s="10"/>
      <c r="E28" s="10"/>
      <c r="F28" s="10"/>
      <c r="G28" s="3"/>
      <c r="H28" s="3"/>
      <c r="I28" s="3"/>
      <c r="J28" s="3"/>
      <c r="K28" s="3"/>
      <c r="L28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Vorberechnung</vt:lpstr>
      <vt:lpstr>Daten</vt:lpstr>
      <vt:lpstr>Diagramm</vt:lpstr>
      <vt:lpstr>Diagramm ENGLISCH</vt:lpstr>
      <vt:lpstr>Diagramm!Druckbereich</vt:lpstr>
      <vt:lpstr>'Diagramm ENGLISCH'!Druckbereich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2025-03-31T10:29:32Z</cp:lastPrinted>
  <dcterms:created xsi:type="dcterms:W3CDTF">2010-08-25T11:28:54Z</dcterms:created>
  <dcterms:modified xsi:type="dcterms:W3CDTF">2025-03-31T10:40:13Z</dcterms:modified>
</cp:coreProperties>
</file>