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2_Boden\4-2-3_Bodenversiegelung\"/>
    </mc:Choice>
  </mc:AlternateContent>
  <xr:revisionPtr revIDLastSave="0" documentId="13_ncr:1_{19052280-5F4E-45DF-A0AD-CB079A632746}" xr6:coauthVersionLast="47" xr6:coauthVersionMax="47" xr10:uidLastSave="{00000000-0000-0000-0000-000000000000}"/>
  <bookViews>
    <workbookView xWindow="885" yWindow="-120" windowWidth="28035" windowHeight="15840" tabRatio="802" firstSheet="1" activeTab="2" xr2:uid="{00000000-000D-0000-FFFF-FFFF00000000}"/>
  </bookViews>
  <sheets>
    <sheet name="Vorberechnung" sheetId="17" state="hidden" r:id="rId1"/>
    <sheet name="Daten" sheetId="1" r:id="rId2"/>
    <sheet name="Diagramm" sheetId="16" r:id="rId3"/>
  </sheets>
  <definedNames>
    <definedName name="Beschriftung">OFFSET(Daten!$C$13,0,0,COUNTA(Daten!$C$13:$C$42),-1)</definedName>
    <definedName name="Daten01">OFFSET(Daten!$D$13,0,0,COUNTA(Daten!$D$13:$D$42),-1)</definedName>
    <definedName name="Daten02">OFFSET(Daten!$F$13,0,0,COUNTA(Daten!$F$13:$F$42),-1)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  <c r="D36" i="1"/>
  <c r="D26" i="1"/>
  <c r="D20" i="1"/>
  <c r="D14" i="1"/>
  <c r="D10" i="1"/>
  <c r="D42" i="1"/>
  <c r="D16" i="1"/>
  <c r="D34" i="1" l="1"/>
  <c r="D28" i="1"/>
  <c r="D24" i="1"/>
  <c r="D22" i="1"/>
  <c r="D12" i="1"/>
  <c r="D40" i="1" l="1"/>
  <c r="D32" i="1"/>
  <c r="D30" i="1"/>
  <c r="D18" i="1"/>
  <c r="E10" i="1" l="1"/>
  <c r="F37" i="1" l="1"/>
  <c r="F35" i="1"/>
  <c r="F33" i="1"/>
  <c r="F27" i="1" l="1"/>
  <c r="F25" i="1"/>
  <c r="F31" i="1"/>
  <c r="F29" i="1"/>
  <c r="F39" i="1"/>
  <c r="E42" i="1" l="1"/>
  <c r="E41" i="1"/>
  <c r="D41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A73" i="17" l="1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GD36" i="17"/>
  <c r="IW34" i="17"/>
  <c r="IV34" i="17"/>
  <c r="IU34" i="17"/>
  <c r="IT34" i="17"/>
  <c r="IS34" i="17"/>
  <c r="IR34" i="17"/>
  <c r="IQ34" i="17"/>
  <c r="IP34" i="17"/>
  <c r="IO34" i="17"/>
  <c r="IN34" i="17"/>
  <c r="IM34" i="17"/>
  <c r="IL34" i="17"/>
  <c r="IK34" i="17"/>
  <c r="IG34" i="17"/>
  <c r="IF34" i="17"/>
  <c r="IE34" i="17"/>
  <c r="ID34" i="17"/>
  <c r="IC34" i="17"/>
  <c r="IB34" i="17"/>
  <c r="IA34" i="17"/>
  <c r="HZ34" i="17"/>
  <c r="HY34" i="17"/>
  <c r="HX34" i="17"/>
  <c r="HW34" i="17"/>
  <c r="HV34" i="17"/>
  <c r="HU34" i="17"/>
  <c r="HQ34" i="17"/>
  <c r="HP34" i="17"/>
  <c r="HO34" i="17"/>
  <c r="HN34" i="17"/>
  <c r="HM34" i="17"/>
  <c r="HL34" i="17"/>
  <c r="HK34" i="17"/>
  <c r="HJ34" i="17"/>
  <c r="HI34" i="17"/>
  <c r="HH34" i="17"/>
  <c r="HG34" i="17"/>
  <c r="HF34" i="17"/>
  <c r="HE34" i="17"/>
  <c r="HA34" i="17"/>
  <c r="GZ34" i="17"/>
  <c r="GY34" i="17"/>
  <c r="GX34" i="17"/>
  <c r="GW34" i="17"/>
  <c r="GV34" i="17"/>
  <c r="GU34" i="17"/>
  <c r="GT34" i="17"/>
  <c r="GS34" i="17"/>
  <c r="GR34" i="17"/>
  <c r="GQ34" i="17"/>
  <c r="GP34" i="17"/>
  <c r="GO34" i="17"/>
  <c r="GK34" i="17"/>
  <c r="GJ34" i="17"/>
  <c r="GI34" i="17"/>
  <c r="GH34" i="17"/>
  <c r="GG34" i="17"/>
  <c r="GF34" i="17"/>
  <c r="GE34" i="17"/>
  <c r="GD34" i="17"/>
  <c r="GC34" i="17"/>
  <c r="GB34" i="17"/>
  <c r="GA34" i="17"/>
  <c r="FZ34" i="17"/>
  <c r="FY34" i="17"/>
  <c r="FX34" i="17"/>
  <c r="FU34" i="17"/>
  <c r="FT34" i="17"/>
  <c r="FS34" i="17"/>
  <c r="FR34" i="17"/>
  <c r="FQ34" i="17"/>
  <c r="FP34" i="17"/>
  <c r="FO34" i="17"/>
  <c r="FN34" i="17"/>
  <c r="FM34" i="17"/>
  <c r="FL34" i="17"/>
  <c r="FK34" i="17"/>
  <c r="FJ34" i="17"/>
  <c r="FI34" i="17"/>
  <c r="FH34" i="17"/>
  <c r="FE34" i="17"/>
  <c r="FD34" i="17"/>
  <c r="FC34" i="17"/>
  <c r="FB34" i="17"/>
  <c r="FA34" i="17"/>
  <c r="EZ34" i="17"/>
  <c r="EY34" i="17"/>
  <c r="EX34" i="17"/>
  <c r="EW34" i="17"/>
  <c r="EV34" i="17"/>
  <c r="EU34" i="17"/>
  <c r="ET34" i="17"/>
  <c r="ES34" i="17"/>
  <c r="ER34" i="17"/>
  <c r="EO34" i="17"/>
  <c r="EN34" i="17"/>
  <c r="EM34" i="17"/>
  <c r="EL34" i="17"/>
  <c r="EK34" i="17"/>
  <c r="EJ34" i="17"/>
  <c r="EI34" i="17"/>
  <c r="EH34" i="17"/>
  <c r="EG34" i="17"/>
  <c r="EF34" i="17"/>
  <c r="EE34" i="17"/>
  <c r="ED34" i="17"/>
  <c r="EC34" i="17"/>
  <c r="EB34" i="17"/>
  <c r="DY34" i="17"/>
  <c r="DX34" i="17"/>
  <c r="DW34" i="17"/>
  <c r="DV34" i="17"/>
  <c r="DU34" i="17"/>
  <c r="DT34" i="17"/>
  <c r="DS34" i="17"/>
  <c r="DR34" i="17"/>
  <c r="DQ34" i="17"/>
  <c r="DP34" i="17"/>
  <c r="DO34" i="17"/>
  <c r="DN34" i="17"/>
  <c r="DM34" i="17"/>
  <c r="DI34" i="17"/>
  <c r="DH34" i="17"/>
  <c r="DG34" i="17"/>
  <c r="DF34" i="17"/>
  <c r="DE34" i="17"/>
  <c r="DD34" i="17"/>
  <c r="DC34" i="17"/>
  <c r="DB34" i="17"/>
  <c r="DA34" i="17"/>
  <c r="CZ34" i="17"/>
  <c r="CY34" i="17"/>
  <c r="CX34" i="17"/>
  <c r="CW34" i="17"/>
  <c r="CV34" i="17"/>
  <c r="CS34" i="17"/>
  <c r="CR34" i="17"/>
  <c r="CQ34" i="17"/>
  <c r="CP34" i="17"/>
  <c r="CO34" i="17"/>
  <c r="CN34" i="17"/>
  <c r="CM34" i="17"/>
  <c r="CL34" i="17"/>
  <c r="CK34" i="17"/>
  <c r="CJ34" i="17"/>
  <c r="CI34" i="17"/>
  <c r="CH34" i="17"/>
  <c r="CG34" i="17"/>
  <c r="CF34" i="17"/>
  <c r="CC34" i="17"/>
  <c r="CB34" i="17"/>
  <c r="CA34" i="17"/>
  <c r="BZ34" i="17"/>
  <c r="BY34" i="17"/>
  <c r="BX34" i="17"/>
  <c r="BW34" i="17"/>
  <c r="BV34" i="17"/>
  <c r="BU34" i="17"/>
  <c r="BT34" i="17"/>
  <c r="BS34" i="17"/>
  <c r="BR34" i="17"/>
  <c r="BQ34" i="17"/>
  <c r="BP34" i="17"/>
  <c r="BM34" i="17"/>
  <c r="BL34" i="17"/>
  <c r="BK34" i="17"/>
  <c r="BJ34" i="17"/>
  <c r="BI34" i="17"/>
  <c r="BH34" i="17"/>
  <c r="BG34" i="17"/>
  <c r="BF34" i="17"/>
  <c r="BE34" i="17"/>
  <c r="BD34" i="17"/>
  <c r="BC34" i="17"/>
  <c r="BB34" i="17"/>
  <c r="BA34" i="17"/>
  <c r="AZ34" i="17"/>
  <c r="AW34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C34" i="17"/>
  <c r="A29" i="17"/>
  <c r="R29" i="17" s="1"/>
  <c r="AH29" i="17" s="1"/>
  <c r="AX29" i="17" s="1"/>
  <c r="BN29" i="17" s="1"/>
  <c r="CD29" i="17" s="1"/>
  <c r="CT29" i="17" s="1"/>
  <c r="DJ29" i="17" s="1"/>
  <c r="DZ29" i="17" s="1"/>
  <c r="EP29" i="17" s="1"/>
  <c r="FF29" i="17" s="1"/>
  <c r="FV29" i="17" s="1"/>
  <c r="GL29" i="17" s="1"/>
  <c r="HB29" i="17" s="1"/>
  <c r="HR29" i="17" s="1"/>
  <c r="IH29" i="17" s="1"/>
  <c r="IX29" i="17" s="1"/>
  <c r="JM29" i="17" s="1"/>
  <c r="A28" i="17"/>
  <c r="R28" i="17" s="1"/>
  <c r="AH28" i="17" s="1"/>
  <c r="AX28" i="17" s="1"/>
  <c r="BN28" i="17" s="1"/>
  <c r="CD28" i="17" s="1"/>
  <c r="CT28" i="17" s="1"/>
  <c r="DJ28" i="17" s="1"/>
  <c r="DZ28" i="17" s="1"/>
  <c r="EP28" i="17" s="1"/>
  <c r="FF28" i="17" s="1"/>
  <c r="FV28" i="17" s="1"/>
  <c r="GL28" i="17" s="1"/>
  <c r="HB28" i="17" s="1"/>
  <c r="HR28" i="17" s="1"/>
  <c r="IH28" i="17" s="1"/>
  <c r="IX28" i="17" s="1"/>
  <c r="JM28" i="17" s="1"/>
  <c r="A27" i="17"/>
  <c r="R27" i="17" s="1"/>
  <c r="AH27" i="17" s="1"/>
  <c r="AX27" i="17" s="1"/>
  <c r="BN27" i="17" s="1"/>
  <c r="CD27" i="17" s="1"/>
  <c r="CT27" i="17" s="1"/>
  <c r="DJ27" i="17" s="1"/>
  <c r="DZ27" i="17" s="1"/>
  <c r="EP27" i="17" s="1"/>
  <c r="FF27" i="17" s="1"/>
  <c r="FV27" i="17" s="1"/>
  <c r="GL27" i="17" s="1"/>
  <c r="HB27" i="17" s="1"/>
  <c r="HR27" i="17" s="1"/>
  <c r="IH27" i="17" s="1"/>
  <c r="IX27" i="17" s="1"/>
  <c r="JM27" i="17" s="1"/>
  <c r="A26" i="17"/>
  <c r="R26" i="17" s="1"/>
  <c r="AH26" i="17" s="1"/>
  <c r="AX26" i="17" s="1"/>
  <c r="BN26" i="17" s="1"/>
  <c r="CD26" i="17" s="1"/>
  <c r="CT26" i="17" s="1"/>
  <c r="DJ26" i="17" s="1"/>
  <c r="DZ26" i="17" s="1"/>
  <c r="EP26" i="17" s="1"/>
  <c r="FF26" i="17" s="1"/>
  <c r="FV26" i="17" s="1"/>
  <c r="GL26" i="17" s="1"/>
  <c r="HB26" i="17" s="1"/>
  <c r="HR26" i="17" s="1"/>
  <c r="IH26" i="17" s="1"/>
  <c r="IX26" i="17" s="1"/>
  <c r="JM26" i="17" s="1"/>
  <c r="A25" i="17"/>
  <c r="R25" i="17" s="1"/>
  <c r="AH25" i="17" s="1"/>
  <c r="AX25" i="17" s="1"/>
  <c r="BN25" i="17" s="1"/>
  <c r="CD25" i="17" s="1"/>
  <c r="CT25" i="17" s="1"/>
  <c r="DJ25" i="17" s="1"/>
  <c r="DZ25" i="17" s="1"/>
  <c r="EP25" i="17" s="1"/>
  <c r="FF25" i="17" s="1"/>
  <c r="FV25" i="17" s="1"/>
  <c r="GL25" i="17" s="1"/>
  <c r="HB25" i="17" s="1"/>
  <c r="HR25" i="17" s="1"/>
  <c r="IH25" i="17" s="1"/>
  <c r="IX25" i="17" s="1"/>
  <c r="JM25" i="17" s="1"/>
  <c r="A24" i="17"/>
  <c r="R24" i="17" s="1"/>
  <c r="AH24" i="17" s="1"/>
  <c r="AX24" i="17" s="1"/>
  <c r="BN24" i="17" s="1"/>
  <c r="CD24" i="17" s="1"/>
  <c r="CT24" i="17" s="1"/>
  <c r="DJ24" i="17" s="1"/>
  <c r="DZ24" i="17" s="1"/>
  <c r="EP24" i="17" s="1"/>
  <c r="FF24" i="17" s="1"/>
  <c r="FV24" i="17" s="1"/>
  <c r="GL24" i="17" s="1"/>
  <c r="HB24" i="17" s="1"/>
  <c r="HR24" i="17" s="1"/>
  <c r="IH24" i="17" s="1"/>
  <c r="IX24" i="17" s="1"/>
  <c r="JM24" i="17" s="1"/>
  <c r="IW21" i="17"/>
  <c r="IV21" i="17"/>
  <c r="IU21" i="17"/>
  <c r="IT21" i="17"/>
  <c r="IS21" i="17"/>
  <c r="IR21" i="17"/>
  <c r="IQ21" i="17"/>
  <c r="IP21" i="17"/>
  <c r="IO21" i="17"/>
  <c r="IN21" i="17"/>
  <c r="IM21" i="17"/>
  <c r="IL21" i="17"/>
  <c r="IK21" i="17"/>
  <c r="IJ21" i="17"/>
  <c r="IG21" i="17"/>
  <c r="IF21" i="17"/>
  <c r="IE21" i="17"/>
  <c r="ID21" i="17"/>
  <c r="IC21" i="17"/>
  <c r="IB21" i="17"/>
  <c r="IA21" i="17"/>
  <c r="HZ21" i="17"/>
  <c r="HY21" i="17"/>
  <c r="HX21" i="17"/>
  <c r="HW21" i="17"/>
  <c r="HV21" i="17"/>
  <c r="HU21" i="17"/>
  <c r="HT21" i="17"/>
  <c r="HQ21" i="17"/>
  <c r="HP21" i="17"/>
  <c r="HO21" i="17"/>
  <c r="HN21" i="17"/>
  <c r="HM21" i="17"/>
  <c r="HL21" i="17"/>
  <c r="HK21" i="17"/>
  <c r="HJ21" i="17"/>
  <c r="HI21" i="17"/>
  <c r="HH21" i="17"/>
  <c r="HG21" i="17"/>
  <c r="HF21" i="17"/>
  <c r="HE21" i="17"/>
  <c r="HD21" i="17"/>
  <c r="HA21" i="17"/>
  <c r="GZ21" i="17"/>
  <c r="GY21" i="17"/>
  <c r="GX21" i="17"/>
  <c r="GW21" i="17"/>
  <c r="GV21" i="17"/>
  <c r="GU21" i="17"/>
  <c r="GT21" i="17"/>
  <c r="GS21" i="17"/>
  <c r="GR21" i="17"/>
  <c r="GQ21" i="17"/>
  <c r="GP21" i="17"/>
  <c r="GO21" i="17"/>
  <c r="GN21" i="17"/>
  <c r="GK21" i="17"/>
  <c r="GJ21" i="17"/>
  <c r="GI21" i="17"/>
  <c r="GH21" i="17"/>
  <c r="GG21" i="17"/>
  <c r="GF21" i="17"/>
  <c r="GE21" i="17"/>
  <c r="GD21" i="17"/>
  <c r="GC21" i="17"/>
  <c r="GB21" i="17"/>
  <c r="GA21" i="17"/>
  <c r="FZ21" i="17"/>
  <c r="FY21" i="17"/>
  <c r="FX21" i="17"/>
  <c r="FW21" i="17"/>
  <c r="FU21" i="17"/>
  <c r="FT21" i="17"/>
  <c r="FS21" i="17"/>
  <c r="FR21" i="17"/>
  <c r="FQ21" i="17"/>
  <c r="FP21" i="17"/>
  <c r="FO21" i="17"/>
  <c r="FN21" i="17"/>
  <c r="FM21" i="17"/>
  <c r="FL21" i="17"/>
  <c r="FK21" i="17"/>
  <c r="FJ21" i="17"/>
  <c r="FI21" i="17"/>
  <c r="FH21" i="17"/>
  <c r="FG21" i="17"/>
  <c r="FE21" i="17"/>
  <c r="FD21" i="17"/>
  <c r="FC21" i="17"/>
  <c r="FB21" i="17"/>
  <c r="FA21" i="17"/>
  <c r="EZ21" i="17"/>
  <c r="EY21" i="17"/>
  <c r="EX21" i="17"/>
  <c r="EW21" i="17"/>
  <c r="EV21" i="17"/>
  <c r="EU21" i="17"/>
  <c r="ET21" i="17"/>
  <c r="ES21" i="17"/>
  <c r="ER21" i="17"/>
  <c r="EQ21" i="17"/>
  <c r="EO21" i="17"/>
  <c r="EN21" i="17"/>
  <c r="EM21" i="17"/>
  <c r="EL21" i="17"/>
  <c r="EK21" i="17"/>
  <c r="EJ21" i="17"/>
  <c r="EI21" i="17"/>
  <c r="EH21" i="17"/>
  <c r="EG21" i="17"/>
  <c r="EF21" i="17"/>
  <c r="EE21" i="17"/>
  <c r="ED21" i="17"/>
  <c r="EC21" i="17"/>
  <c r="EB21" i="17"/>
  <c r="EA21" i="17"/>
  <c r="DY21" i="17"/>
  <c r="DX21" i="17"/>
  <c r="DW21" i="17"/>
  <c r="DV21" i="17"/>
  <c r="DU21" i="17"/>
  <c r="DT21" i="17"/>
  <c r="DS21" i="17"/>
  <c r="DR21" i="17"/>
  <c r="DQ21" i="17"/>
  <c r="DP21" i="17"/>
  <c r="DO21" i="17"/>
  <c r="DN21" i="17"/>
  <c r="DM21" i="17"/>
  <c r="DL21" i="17"/>
  <c r="DI21" i="17"/>
  <c r="DH21" i="17"/>
  <c r="DG21" i="17"/>
  <c r="DF21" i="17"/>
  <c r="DE21" i="17"/>
  <c r="DD21" i="17"/>
  <c r="DC21" i="17"/>
  <c r="DB21" i="17"/>
  <c r="DA21" i="17"/>
  <c r="CZ21" i="17"/>
  <c r="CY21" i="17"/>
  <c r="CX21" i="17"/>
  <c r="CW21" i="17"/>
  <c r="CV21" i="17"/>
  <c r="CU21" i="17"/>
  <c r="CS21" i="17"/>
  <c r="CR21" i="17"/>
  <c r="CQ21" i="17"/>
  <c r="CP21" i="17"/>
  <c r="CO21" i="17"/>
  <c r="CN21" i="17"/>
  <c r="CM21" i="17"/>
  <c r="CL21" i="17"/>
  <c r="CK21" i="17"/>
  <c r="CJ21" i="17"/>
  <c r="CI21" i="17"/>
  <c r="CH21" i="17"/>
  <c r="CG21" i="17"/>
  <c r="CF21" i="17"/>
  <c r="CE21" i="17"/>
  <c r="CC21" i="17"/>
  <c r="CB21" i="17"/>
  <c r="CA21" i="17"/>
  <c r="BZ21" i="17"/>
  <c r="BY21" i="17"/>
  <c r="BX21" i="17"/>
  <c r="BW21" i="17"/>
  <c r="BV21" i="17"/>
  <c r="BU21" i="17"/>
  <c r="BT21" i="17"/>
  <c r="BS21" i="17"/>
  <c r="BR21" i="17"/>
  <c r="BQ21" i="17"/>
  <c r="BP21" i="17"/>
  <c r="BO21" i="17"/>
  <c r="BM21" i="17"/>
  <c r="BL21" i="17"/>
  <c r="BK21" i="17"/>
  <c r="BJ21" i="17"/>
  <c r="BI21" i="17"/>
  <c r="BH21" i="17"/>
  <c r="BG21" i="17"/>
  <c r="BF21" i="17"/>
  <c r="BE21" i="17"/>
  <c r="BD21" i="17"/>
  <c r="BC21" i="17"/>
  <c r="BB21" i="17"/>
  <c r="BA21" i="17"/>
  <c r="AZ21" i="17"/>
  <c r="AY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AH21" i="17" s="1"/>
  <c r="AX21" i="17" s="1"/>
  <c r="BN21" i="17" s="1"/>
  <c r="CD21" i="17" s="1"/>
  <c r="CT21" i="17" s="1"/>
  <c r="DJ21" i="17" s="1"/>
  <c r="DZ21" i="17" s="1"/>
  <c r="EP21" i="17" s="1"/>
  <c r="FF21" i="17" s="1"/>
  <c r="FV21" i="17" s="1"/>
  <c r="GL21" i="17" s="1"/>
  <c r="HB21" i="17" s="1"/>
  <c r="HR21" i="17" s="1"/>
  <c r="IH21" i="17" s="1"/>
  <c r="IX21" i="17" s="1"/>
  <c r="JM21" i="17" s="1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R20" i="17"/>
  <c r="AH20" i="17" s="1"/>
  <c r="AX20" i="17" s="1"/>
  <c r="BN20" i="17" s="1"/>
  <c r="CD20" i="17" s="1"/>
  <c r="CT20" i="17" s="1"/>
  <c r="DJ20" i="17" s="1"/>
  <c r="DZ20" i="17" s="1"/>
  <c r="EP20" i="17" s="1"/>
  <c r="FF20" i="17" s="1"/>
  <c r="FV20" i="17" s="1"/>
  <c r="GL20" i="17" s="1"/>
  <c r="HB20" i="17" s="1"/>
  <c r="HR20" i="17" s="1"/>
  <c r="IH20" i="17" s="1"/>
  <c r="IX20" i="17" s="1"/>
  <c r="JM20" i="17" s="1"/>
  <c r="R19" i="17"/>
  <c r="AH19" i="17" s="1"/>
  <c r="AX19" i="17" s="1"/>
  <c r="BN19" i="17" s="1"/>
  <c r="CD19" i="17" s="1"/>
  <c r="CT19" i="17" s="1"/>
  <c r="DJ19" i="17" s="1"/>
  <c r="DZ19" i="17" s="1"/>
  <c r="EP19" i="17" s="1"/>
  <c r="FF19" i="17" s="1"/>
  <c r="FV19" i="17" s="1"/>
  <c r="GL19" i="17" s="1"/>
  <c r="HB19" i="17" s="1"/>
  <c r="HR19" i="17" s="1"/>
  <c r="IH19" i="17" s="1"/>
  <c r="IX19" i="17" s="1"/>
  <c r="JM19" i="17" s="1"/>
  <c r="R18" i="17"/>
  <c r="AH18" i="17" s="1"/>
  <c r="AX18" i="17" s="1"/>
  <c r="BN18" i="17" s="1"/>
  <c r="CD18" i="17" s="1"/>
  <c r="CT18" i="17" s="1"/>
  <c r="DJ18" i="17" s="1"/>
  <c r="DZ18" i="17" s="1"/>
  <c r="EP18" i="17" s="1"/>
  <c r="FF18" i="17" s="1"/>
  <c r="FV18" i="17" s="1"/>
  <c r="GL18" i="17" s="1"/>
  <c r="HB18" i="17" s="1"/>
  <c r="HR18" i="17" s="1"/>
  <c r="IH18" i="17" s="1"/>
  <c r="IX18" i="17" s="1"/>
  <c r="JM18" i="17" s="1"/>
  <c r="R17" i="17"/>
  <c r="AH17" i="17" s="1"/>
  <c r="AX17" i="17" s="1"/>
  <c r="BN17" i="17" s="1"/>
  <c r="CD17" i="17" s="1"/>
  <c r="CT17" i="17" s="1"/>
  <c r="DJ17" i="17" s="1"/>
  <c r="DZ17" i="17" s="1"/>
  <c r="EP17" i="17" s="1"/>
  <c r="FF17" i="17" s="1"/>
  <c r="FV17" i="17" s="1"/>
  <c r="GL17" i="17" s="1"/>
  <c r="HB17" i="17" s="1"/>
  <c r="HR17" i="17" s="1"/>
  <c r="IH17" i="17" s="1"/>
  <c r="IX17" i="17" s="1"/>
  <c r="JM17" i="17" s="1"/>
  <c r="R16" i="17"/>
  <c r="AH16" i="17" s="1"/>
  <c r="AX16" i="17" s="1"/>
  <c r="BN16" i="17" s="1"/>
  <c r="CD16" i="17" s="1"/>
  <c r="CT16" i="17" s="1"/>
  <c r="DJ16" i="17" s="1"/>
  <c r="DZ16" i="17" s="1"/>
  <c r="EP16" i="17" s="1"/>
  <c r="FF16" i="17" s="1"/>
  <c r="FV16" i="17" s="1"/>
  <c r="GL16" i="17" s="1"/>
  <c r="HB16" i="17" s="1"/>
  <c r="HR16" i="17" s="1"/>
  <c r="IH16" i="17" s="1"/>
  <c r="IX16" i="17" s="1"/>
  <c r="JM16" i="17" s="1"/>
  <c r="R15" i="17"/>
  <c r="AH15" i="17" s="1"/>
  <c r="AX15" i="17" s="1"/>
  <c r="BN15" i="17" s="1"/>
  <c r="CD15" i="17" s="1"/>
  <c r="CT15" i="17" s="1"/>
  <c r="DJ15" i="17" s="1"/>
  <c r="DZ15" i="17" s="1"/>
  <c r="EP15" i="17" s="1"/>
  <c r="FF15" i="17" s="1"/>
  <c r="FV15" i="17" s="1"/>
  <c r="GL15" i="17" s="1"/>
  <c r="HB15" i="17" s="1"/>
  <c r="HR15" i="17" s="1"/>
  <c r="IH15" i="17" s="1"/>
  <c r="IX15" i="17" s="1"/>
  <c r="JM15" i="17" s="1"/>
  <c r="R14" i="17"/>
  <c r="AH14" i="17" s="1"/>
  <c r="AX14" i="17" s="1"/>
  <c r="BN14" i="17" s="1"/>
  <c r="CD14" i="17" s="1"/>
  <c r="CT14" i="17" s="1"/>
  <c r="DJ14" i="17" s="1"/>
  <c r="DZ14" i="17" s="1"/>
  <c r="EP14" i="17" s="1"/>
  <c r="FF14" i="17" s="1"/>
  <c r="FV14" i="17" s="1"/>
  <c r="GL14" i="17" s="1"/>
  <c r="HB14" i="17" s="1"/>
  <c r="HR14" i="17" s="1"/>
  <c r="IH14" i="17" s="1"/>
  <c r="IX14" i="17" s="1"/>
  <c r="JM14" i="17" s="1"/>
  <c r="R13" i="17"/>
  <c r="AH13" i="17" s="1"/>
  <c r="AX13" i="17" s="1"/>
  <c r="BN13" i="17" s="1"/>
  <c r="CD13" i="17" s="1"/>
  <c r="CT13" i="17" s="1"/>
  <c r="DJ13" i="17" s="1"/>
  <c r="DZ13" i="17" s="1"/>
  <c r="EP13" i="17" s="1"/>
  <c r="FF13" i="17" s="1"/>
  <c r="FV13" i="17" s="1"/>
  <c r="GL13" i="17" s="1"/>
  <c r="HB13" i="17" s="1"/>
  <c r="HR13" i="17" s="1"/>
  <c r="IH13" i="17" s="1"/>
  <c r="IX13" i="17" s="1"/>
  <c r="JM13" i="17" s="1"/>
  <c r="IW11" i="17"/>
  <c r="IV11" i="17"/>
  <c r="IU11" i="17"/>
  <c r="IT11" i="17"/>
  <c r="IS11" i="17"/>
  <c r="IR11" i="17"/>
  <c r="IQ11" i="17"/>
  <c r="IP11" i="17"/>
  <c r="IO11" i="17"/>
  <c r="IN11" i="17"/>
  <c r="IM11" i="17"/>
  <c r="IL11" i="17"/>
  <c r="IK11" i="17"/>
  <c r="IJ11" i="17"/>
  <c r="IG11" i="17"/>
  <c r="IF11" i="17"/>
  <c r="IE11" i="17"/>
  <c r="ID11" i="17"/>
  <c r="IC11" i="17"/>
  <c r="IB11" i="17"/>
  <c r="IA11" i="17"/>
  <c r="HZ11" i="17"/>
  <c r="HY11" i="17"/>
  <c r="HX11" i="17"/>
  <c r="HW11" i="17"/>
  <c r="HV11" i="17"/>
  <c r="HU11" i="17"/>
  <c r="HT11" i="17"/>
  <c r="HQ11" i="17"/>
  <c r="HP11" i="17"/>
  <c r="HO11" i="17"/>
  <c r="HN11" i="17"/>
  <c r="HM11" i="17"/>
  <c r="HL11" i="17"/>
  <c r="HK11" i="17"/>
  <c r="HJ11" i="17"/>
  <c r="HI11" i="17"/>
  <c r="HH11" i="17"/>
  <c r="HG11" i="17"/>
  <c r="HF11" i="17"/>
  <c r="HE11" i="17"/>
  <c r="HD11" i="17"/>
  <c r="HA11" i="17"/>
  <c r="GZ11" i="17"/>
  <c r="GY11" i="17"/>
  <c r="GX11" i="17"/>
  <c r="GW11" i="17"/>
  <c r="GV11" i="17"/>
  <c r="GU11" i="17"/>
  <c r="GT11" i="17"/>
  <c r="GS11" i="17"/>
  <c r="GR11" i="17"/>
  <c r="GQ11" i="17"/>
  <c r="GP11" i="17"/>
  <c r="GO11" i="17"/>
  <c r="GN11" i="17"/>
  <c r="GK11" i="17"/>
  <c r="GJ11" i="17"/>
  <c r="GI11" i="17"/>
  <c r="GH11" i="17"/>
  <c r="GG11" i="17"/>
  <c r="GF11" i="17"/>
  <c r="GE11" i="17"/>
  <c r="GD11" i="17"/>
  <c r="GC11" i="17"/>
  <c r="GB11" i="17"/>
  <c r="GA11" i="17"/>
  <c r="FZ11" i="17"/>
  <c r="FY11" i="17"/>
  <c r="FX11" i="17"/>
  <c r="FW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JZ9" i="17"/>
  <c r="JL9" i="17"/>
  <c r="KA9" i="17" s="1"/>
  <c r="JK9" i="17"/>
  <c r="JJ9" i="17"/>
  <c r="JY9" i="17" s="1"/>
  <c r="JI9" i="17"/>
  <c r="JX9" i="17" s="1"/>
  <c r="JH9" i="17"/>
  <c r="JW9" i="17" s="1"/>
  <c r="JG9" i="17"/>
  <c r="JV9" i="17" s="1"/>
  <c r="JF9" i="17"/>
  <c r="JU9" i="17" s="1"/>
  <c r="JE9" i="17"/>
  <c r="JT9" i="17" s="1"/>
  <c r="JD9" i="17"/>
  <c r="JS9" i="17" s="1"/>
  <c r="JC9" i="17"/>
  <c r="JR9" i="17" s="1"/>
  <c r="JB9" i="17"/>
  <c r="JQ9" i="17" s="1"/>
  <c r="JA9" i="17"/>
  <c r="JP9" i="17" s="1"/>
  <c r="IZ9" i="17"/>
  <c r="JO9" i="17" s="1"/>
  <c r="IY9" i="17"/>
  <c r="JN9" i="17" s="1"/>
  <c r="IX9" i="17"/>
  <c r="JM9" i="17" s="1"/>
  <c r="JL8" i="17"/>
  <c r="JK8" i="17"/>
  <c r="JZ8" i="17" s="1"/>
  <c r="JJ8" i="17"/>
  <c r="JI8" i="17"/>
  <c r="JX8" i="17" s="1"/>
  <c r="JH8" i="17"/>
  <c r="JG8" i="17"/>
  <c r="JV8" i="17" s="1"/>
  <c r="JF8" i="17"/>
  <c r="JE8" i="17"/>
  <c r="JT8" i="17" s="1"/>
  <c r="JD8" i="17"/>
  <c r="JC8" i="17"/>
  <c r="JB8" i="17"/>
  <c r="JA8" i="17"/>
  <c r="IZ8" i="17"/>
  <c r="IY8" i="17"/>
  <c r="IY21" i="17" s="1"/>
  <c r="IX8" i="17"/>
  <c r="JM8" i="17" s="1"/>
  <c r="JL7" i="17"/>
  <c r="KA7" i="17" s="1"/>
  <c r="JK7" i="17"/>
  <c r="JZ7" i="17" s="1"/>
  <c r="JJ7" i="17"/>
  <c r="JY7" i="17" s="1"/>
  <c r="JI7" i="17"/>
  <c r="JX7" i="17" s="1"/>
  <c r="JH7" i="17"/>
  <c r="JW7" i="17" s="1"/>
  <c r="JG7" i="17"/>
  <c r="JV7" i="17" s="1"/>
  <c r="JF7" i="17"/>
  <c r="JU7" i="17" s="1"/>
  <c r="JE7" i="17"/>
  <c r="JT7" i="17" s="1"/>
  <c r="JD7" i="17"/>
  <c r="JS7" i="17" s="1"/>
  <c r="JC7" i="17"/>
  <c r="JR7" i="17" s="1"/>
  <c r="JB7" i="17"/>
  <c r="JQ7" i="17" s="1"/>
  <c r="JA7" i="17"/>
  <c r="JP7" i="17" s="1"/>
  <c r="IZ7" i="17"/>
  <c r="JO7" i="17" s="1"/>
  <c r="IY7" i="17"/>
  <c r="JN7" i="17" s="1"/>
  <c r="IX7" i="17"/>
  <c r="JM7" i="17" s="1"/>
  <c r="JL6" i="17"/>
  <c r="KA6" i="17" s="1"/>
  <c r="JK6" i="17"/>
  <c r="JZ6" i="17" s="1"/>
  <c r="JJ6" i="17"/>
  <c r="JY6" i="17" s="1"/>
  <c r="JI6" i="17"/>
  <c r="JX6" i="17" s="1"/>
  <c r="JH6" i="17"/>
  <c r="JW6" i="17" s="1"/>
  <c r="JG6" i="17"/>
  <c r="JV6" i="17" s="1"/>
  <c r="JF6" i="17"/>
  <c r="JU6" i="17" s="1"/>
  <c r="JE6" i="17"/>
  <c r="JT6" i="17" s="1"/>
  <c r="JD6" i="17"/>
  <c r="JS6" i="17" s="1"/>
  <c r="JC6" i="17"/>
  <c r="JR6" i="17" s="1"/>
  <c r="JB6" i="17"/>
  <c r="JQ6" i="17" s="1"/>
  <c r="JA6" i="17"/>
  <c r="JP6" i="17" s="1"/>
  <c r="IZ6" i="17"/>
  <c r="JO6" i="17" s="1"/>
  <c r="IY6" i="17"/>
  <c r="JN6" i="17" s="1"/>
  <c r="IX6" i="17"/>
  <c r="JM6" i="17" s="1"/>
  <c r="JL5" i="17"/>
  <c r="KA5" i="17" s="1"/>
  <c r="JK5" i="17"/>
  <c r="JZ5" i="17" s="1"/>
  <c r="JJ5" i="17"/>
  <c r="JY5" i="17" s="1"/>
  <c r="JI5" i="17"/>
  <c r="JX5" i="17" s="1"/>
  <c r="JH5" i="17"/>
  <c r="JW5" i="17" s="1"/>
  <c r="JG5" i="17"/>
  <c r="JV5" i="17" s="1"/>
  <c r="JF5" i="17"/>
  <c r="JU5" i="17" s="1"/>
  <c r="JE5" i="17"/>
  <c r="JT5" i="17" s="1"/>
  <c r="JD5" i="17"/>
  <c r="JS5" i="17" s="1"/>
  <c r="JC5" i="17"/>
  <c r="JR5" i="17" s="1"/>
  <c r="JB5" i="17"/>
  <c r="JQ5" i="17" s="1"/>
  <c r="JA5" i="17"/>
  <c r="JP5" i="17" s="1"/>
  <c r="IZ5" i="17"/>
  <c r="JO5" i="17" s="1"/>
  <c r="IY5" i="17"/>
  <c r="JN5" i="17" s="1"/>
  <c r="IX5" i="17"/>
  <c r="JM5" i="17" s="1"/>
  <c r="JL4" i="17"/>
  <c r="KA4" i="17" s="1"/>
  <c r="JK4" i="17"/>
  <c r="JZ4" i="17" s="1"/>
  <c r="JJ4" i="17"/>
  <c r="JY4" i="17" s="1"/>
  <c r="JI4" i="17"/>
  <c r="JX4" i="17" s="1"/>
  <c r="JH4" i="17"/>
  <c r="JW4" i="17" s="1"/>
  <c r="JG4" i="17"/>
  <c r="JV4" i="17" s="1"/>
  <c r="JF4" i="17"/>
  <c r="JU4" i="17" s="1"/>
  <c r="JE4" i="17"/>
  <c r="JT4" i="17" s="1"/>
  <c r="JD4" i="17"/>
  <c r="JS4" i="17" s="1"/>
  <c r="JC4" i="17"/>
  <c r="JR4" i="17" s="1"/>
  <c r="JB4" i="17"/>
  <c r="JQ4" i="17" s="1"/>
  <c r="JA4" i="17"/>
  <c r="JP4" i="17" s="1"/>
  <c r="IZ4" i="17"/>
  <c r="JO4" i="17" s="1"/>
  <c r="IY4" i="17"/>
  <c r="JN4" i="17" s="1"/>
  <c r="IX4" i="17"/>
  <c r="JM4" i="17" s="1"/>
  <c r="JL3" i="17"/>
  <c r="KA3" i="17" s="1"/>
  <c r="JK3" i="17"/>
  <c r="JZ3" i="17" s="1"/>
  <c r="JJ3" i="17"/>
  <c r="JY3" i="17" s="1"/>
  <c r="JI3" i="17"/>
  <c r="JX3" i="17" s="1"/>
  <c r="JH3" i="17"/>
  <c r="JW3" i="17" s="1"/>
  <c r="JG3" i="17"/>
  <c r="JV3" i="17" s="1"/>
  <c r="JF3" i="17"/>
  <c r="JU3" i="17" s="1"/>
  <c r="JE3" i="17"/>
  <c r="JT3" i="17" s="1"/>
  <c r="JD3" i="17"/>
  <c r="JS3" i="17" s="1"/>
  <c r="JC3" i="17"/>
  <c r="JR3" i="17" s="1"/>
  <c r="JB3" i="17"/>
  <c r="JQ3" i="17" s="1"/>
  <c r="JA3" i="17"/>
  <c r="JP3" i="17" s="1"/>
  <c r="IZ3" i="17"/>
  <c r="JO3" i="17" s="1"/>
  <c r="IY3" i="17"/>
  <c r="JN3" i="17" s="1"/>
  <c r="IX3" i="17"/>
  <c r="JM3" i="17" s="1"/>
  <c r="KA2" i="17"/>
  <c r="KA23" i="17" s="1"/>
  <c r="JZ2" i="17"/>
  <c r="JZ23" i="17" s="1"/>
  <c r="JY2" i="17"/>
  <c r="JY23" i="17" s="1"/>
  <c r="JX2" i="17"/>
  <c r="JX23" i="17" s="1"/>
  <c r="JW2" i="17"/>
  <c r="JW23" i="17" s="1"/>
  <c r="JV2" i="17"/>
  <c r="JV23" i="17" s="1"/>
  <c r="JU2" i="17"/>
  <c r="JU23" i="17" s="1"/>
  <c r="JT2" i="17"/>
  <c r="JT23" i="17" s="1"/>
  <c r="JD2" i="17"/>
  <c r="JS2" i="17" s="1"/>
  <c r="JS23" i="17" s="1"/>
  <c r="JC2" i="17"/>
  <c r="JR2" i="17" s="1"/>
  <c r="JR23" i="17" s="1"/>
  <c r="JB2" i="17"/>
  <c r="JQ2" i="17" s="1"/>
  <c r="JQ23" i="17" s="1"/>
  <c r="JA2" i="17"/>
  <c r="JP2" i="17" s="1"/>
  <c r="JP23" i="17" s="1"/>
  <c r="IZ2" i="17"/>
  <c r="JO2" i="17" s="1"/>
  <c r="JO23" i="17" s="1"/>
  <c r="IY2" i="17"/>
  <c r="JN2" i="17" s="1"/>
  <c r="JN23" i="17" s="1"/>
  <c r="IZ11" i="17" l="1"/>
  <c r="JD11" i="17"/>
  <c r="JH11" i="17"/>
  <c r="JL11" i="17"/>
  <c r="JB11" i="17"/>
  <c r="JF11" i="17"/>
  <c r="JJ11" i="17"/>
  <c r="JA34" i="17"/>
  <c r="JA21" i="17"/>
  <c r="JC34" i="17"/>
  <c r="JC21" i="17"/>
  <c r="JE34" i="17"/>
  <c r="JE21" i="17"/>
  <c r="JG34" i="17"/>
  <c r="JG21" i="17"/>
  <c r="JI34" i="17"/>
  <c r="JI21" i="17"/>
  <c r="JK34" i="17"/>
  <c r="JK21" i="17"/>
  <c r="JO8" i="17"/>
  <c r="JQ8" i="17"/>
  <c r="JS8" i="17"/>
  <c r="JT34" i="17" s="1"/>
  <c r="JU8" i="17"/>
  <c r="JV34" i="17" s="1"/>
  <c r="JW8" i="17"/>
  <c r="JX34" i="17" s="1"/>
  <c r="JY8" i="17"/>
  <c r="KA8" i="17"/>
  <c r="IZ34" i="17"/>
  <c r="IZ21" i="17"/>
  <c r="JB34" i="17"/>
  <c r="JB21" i="17"/>
  <c r="JD34" i="17"/>
  <c r="JD21" i="17"/>
  <c r="JF34" i="17"/>
  <c r="JF21" i="17"/>
  <c r="JH34" i="17"/>
  <c r="JH21" i="17"/>
  <c r="JJ34" i="17"/>
  <c r="JJ21" i="17"/>
  <c r="JL34" i="17"/>
  <c r="JL21" i="17"/>
  <c r="JT21" i="17"/>
  <c r="JV21" i="17"/>
  <c r="JX21" i="17"/>
  <c r="JZ34" i="17"/>
  <c r="JZ21" i="17"/>
  <c r="D40" i="17"/>
  <c r="D39" i="17"/>
  <c r="D43" i="17"/>
  <c r="D42" i="17"/>
  <c r="D41" i="17"/>
  <c r="JN8" i="17"/>
  <c r="JP8" i="17"/>
  <c r="JR8" i="17"/>
  <c r="IY11" i="17"/>
  <c r="JA11" i="17"/>
  <c r="JC11" i="17"/>
  <c r="JE11" i="17"/>
  <c r="JG11" i="17"/>
  <c r="JI11" i="17"/>
  <c r="JK11" i="17"/>
  <c r="JT11" i="17"/>
  <c r="JV11" i="17"/>
  <c r="JX11" i="17"/>
  <c r="JZ11" i="17"/>
  <c r="JN21" i="17" l="1"/>
  <c r="JN11" i="17"/>
  <c r="E42" i="17"/>
  <c r="HQ16" i="17" s="1"/>
  <c r="HQ27" i="17" s="1"/>
  <c r="HO16" i="17"/>
  <c r="HO27" i="17" s="1"/>
  <c r="GG16" i="17"/>
  <c r="GG27" i="17" s="1"/>
  <c r="FI16" i="17"/>
  <c r="FI27" i="17" s="1"/>
  <c r="EG16" i="17"/>
  <c r="EG27" i="17" s="1"/>
  <c r="EC16" i="17"/>
  <c r="EC27" i="17" s="1"/>
  <c r="DB16" i="17"/>
  <c r="DB27" i="17" s="1"/>
  <c r="BV16" i="17"/>
  <c r="BV27" i="17" s="1"/>
  <c r="BR16" i="17"/>
  <c r="BR27" i="17" s="1"/>
  <c r="AN16" i="17"/>
  <c r="AN27" i="17" s="1"/>
  <c r="J16" i="17"/>
  <c r="J27" i="17" s="1"/>
  <c r="D16" i="17"/>
  <c r="D27" i="17" s="1"/>
  <c r="IA16" i="17"/>
  <c r="IA27" i="17" s="1"/>
  <c r="GS16" i="17"/>
  <c r="GS27" i="17" s="1"/>
  <c r="GQ16" i="17"/>
  <c r="GQ27" i="17" s="1"/>
  <c r="FN16" i="17"/>
  <c r="FN27" i="17" s="1"/>
  <c r="FH16" i="17"/>
  <c r="FH27" i="17" s="1"/>
  <c r="EF16" i="17"/>
  <c r="EF27" i="17" s="1"/>
  <c r="ED16" i="17"/>
  <c r="ED27" i="17" s="1"/>
  <c r="DA16" i="17"/>
  <c r="DA27" i="17" s="1"/>
  <c r="CW16" i="17"/>
  <c r="CW27" i="17" s="1"/>
  <c r="BY16" i="17"/>
  <c r="BY27" i="17" s="1"/>
  <c r="BU16" i="17"/>
  <c r="BU27" i="17" s="1"/>
  <c r="AW16" i="17"/>
  <c r="AW27" i="17" s="1"/>
  <c r="AS16" i="17"/>
  <c r="AS27" i="17" s="1"/>
  <c r="S16" i="17"/>
  <c r="S27" i="17" s="1"/>
  <c r="Q16" i="17"/>
  <c r="Q27" i="17" s="1"/>
  <c r="JP34" i="17"/>
  <c r="JP21" i="17"/>
  <c r="JP11" i="17"/>
  <c r="E41" i="17"/>
  <c r="HW15" i="17" s="1"/>
  <c r="HW26" i="17" s="1"/>
  <c r="HP15" i="17"/>
  <c r="HP26" i="17" s="1"/>
  <c r="GJ15" i="17"/>
  <c r="GJ26" i="17" s="1"/>
  <c r="FD15" i="17"/>
  <c r="FD26" i="17" s="1"/>
  <c r="DX15" i="17"/>
  <c r="DX26" i="17" s="1"/>
  <c r="CS15" i="17"/>
  <c r="CS26" i="17" s="1"/>
  <c r="BU15" i="17"/>
  <c r="BU26" i="17" s="1"/>
  <c r="BS15" i="17"/>
  <c r="BS26" i="17" s="1"/>
  <c r="AQ15" i="17"/>
  <c r="AQ26" i="17" s="1"/>
  <c r="AO15" i="17"/>
  <c r="AO26" i="17" s="1"/>
  <c r="U15" i="17"/>
  <c r="U26" i="17" s="1"/>
  <c r="Q15" i="17"/>
  <c r="Q26" i="17" s="1"/>
  <c r="IU15" i="17"/>
  <c r="IU26" i="17" s="1"/>
  <c r="IS15" i="17"/>
  <c r="IS26" i="17" s="1"/>
  <c r="HV15" i="17"/>
  <c r="HV26" i="17" s="1"/>
  <c r="HT15" i="17"/>
  <c r="HT26" i="17" s="1"/>
  <c r="GX15" i="17"/>
  <c r="GX26" i="17" s="1"/>
  <c r="GT15" i="17"/>
  <c r="GT26" i="17" s="1"/>
  <c r="GA15" i="17"/>
  <c r="GA26" i="17" s="1"/>
  <c r="FY15" i="17"/>
  <c r="FY26" i="17" s="1"/>
  <c r="FE15" i="17"/>
  <c r="FE26" i="17" s="1"/>
  <c r="FC15" i="17"/>
  <c r="FC26" i="17" s="1"/>
  <c r="EK15" i="17"/>
  <c r="EK26" i="17" s="1"/>
  <c r="EG15" i="17"/>
  <c r="EG26" i="17" s="1"/>
  <c r="DO15" i="17"/>
  <c r="DO26" i="17" s="1"/>
  <c r="DM15" i="17"/>
  <c r="DM26" i="17" s="1"/>
  <c r="CN15" i="17"/>
  <c r="CN26" i="17" s="1"/>
  <c r="CL15" i="17"/>
  <c r="CL26" i="17" s="1"/>
  <c r="BR15" i="17"/>
  <c r="BR26" i="17" s="1"/>
  <c r="BL15" i="17"/>
  <c r="BL26" i="17" s="1"/>
  <c r="AR15" i="17"/>
  <c r="AR26" i="17" s="1"/>
  <c r="AP15" i="17"/>
  <c r="AP26" i="17" s="1"/>
  <c r="T15" i="17"/>
  <c r="T26" i="17" s="1"/>
  <c r="P15" i="17"/>
  <c r="P26" i="17" s="1"/>
  <c r="E43" i="17"/>
  <c r="IL17" i="17" s="1"/>
  <c r="IL28" i="17" s="1"/>
  <c r="IT17" i="17"/>
  <c r="IT28" i="17" s="1"/>
  <c r="HU17" i="17"/>
  <c r="HU28" i="17" s="1"/>
  <c r="HN17" i="17"/>
  <c r="HN28" i="17" s="1"/>
  <c r="GS17" i="17"/>
  <c r="GS28" i="17" s="1"/>
  <c r="GH17" i="17"/>
  <c r="GH28" i="17" s="1"/>
  <c r="FX17" i="17"/>
  <c r="FX28" i="17" s="1"/>
  <c r="FR17" i="17"/>
  <c r="FR28" i="17" s="1"/>
  <c r="FH17" i="17"/>
  <c r="FH28" i="17" s="1"/>
  <c r="FD17" i="17"/>
  <c r="FD28" i="17" s="1"/>
  <c r="ER17" i="17"/>
  <c r="ER28" i="17" s="1"/>
  <c r="EL17" i="17"/>
  <c r="EL28" i="17" s="1"/>
  <c r="DX17" i="17"/>
  <c r="DX28" i="17" s="1"/>
  <c r="DV17" i="17"/>
  <c r="DV28" i="17" s="1"/>
  <c r="DL17" i="17"/>
  <c r="DL28" i="17" s="1"/>
  <c r="DG17" i="17"/>
  <c r="DG28" i="17" s="1"/>
  <c r="CW17" i="17"/>
  <c r="CW28" i="17" s="1"/>
  <c r="CQ17" i="17"/>
  <c r="CQ28" i="17" s="1"/>
  <c r="CG17" i="17"/>
  <c r="CG28" i="17" s="1"/>
  <c r="CE17" i="17"/>
  <c r="CE28" i="17" s="1"/>
  <c r="BS17" i="17"/>
  <c r="BS28" i="17" s="1"/>
  <c r="BQ17" i="17"/>
  <c r="BQ28" i="17" s="1"/>
  <c r="BG17" i="17"/>
  <c r="BG28" i="17" s="1"/>
  <c r="BA17" i="17"/>
  <c r="BA28" i="17" s="1"/>
  <c r="AQ17" i="17"/>
  <c r="AQ28" i="17" s="1"/>
  <c r="AM17" i="17"/>
  <c r="AM28" i="17" s="1"/>
  <c r="AC17" i="17"/>
  <c r="AC28" i="17" s="1"/>
  <c r="AA17" i="17"/>
  <c r="AA28" i="17" s="1"/>
  <c r="O17" i="17"/>
  <c r="O28" i="17" s="1"/>
  <c r="K17" i="17"/>
  <c r="K28" i="17" s="1"/>
  <c r="IU17" i="17"/>
  <c r="IU28" i="17" s="1"/>
  <c r="IS17" i="17"/>
  <c r="IS28" i="17" s="1"/>
  <c r="IF17" i="17"/>
  <c r="IF28" i="17" s="1"/>
  <c r="IB17" i="17"/>
  <c r="IB28" i="17" s="1"/>
  <c r="HQ17" i="17"/>
  <c r="HQ28" i="17" s="1"/>
  <c r="HK17" i="17"/>
  <c r="HK28" i="17" s="1"/>
  <c r="GX17" i="17"/>
  <c r="GX28" i="17" s="1"/>
  <c r="GV17" i="17"/>
  <c r="GV28" i="17" s="1"/>
  <c r="GI17" i="17"/>
  <c r="GI28" i="17" s="1"/>
  <c r="GG17" i="17"/>
  <c r="GG28" i="17" s="1"/>
  <c r="FW17" i="17"/>
  <c r="FW28" i="17" s="1"/>
  <c r="FQ17" i="17"/>
  <c r="FQ28" i="17" s="1"/>
  <c r="FG17" i="17"/>
  <c r="FG28" i="17" s="1"/>
  <c r="FC17" i="17"/>
  <c r="FC28" i="17" s="1"/>
  <c r="ES17" i="17"/>
  <c r="ES28" i="17" s="1"/>
  <c r="EQ17" i="17"/>
  <c r="EQ28" i="17" s="1"/>
  <c r="EE17" i="17"/>
  <c r="EE28" i="17" s="1"/>
  <c r="EA17" i="17"/>
  <c r="EA28" i="17" s="1"/>
  <c r="DO17" i="17"/>
  <c r="DO28" i="17" s="1"/>
  <c r="DM17" i="17"/>
  <c r="DM28" i="17" s="1"/>
  <c r="CZ17" i="17"/>
  <c r="CZ28" i="17" s="1"/>
  <c r="CV17" i="17"/>
  <c r="CV28" i="17" s="1"/>
  <c r="CJ17" i="17"/>
  <c r="CJ28" i="17" s="1"/>
  <c r="CB17" i="17"/>
  <c r="CB28" i="17" s="1"/>
  <c r="BR17" i="17"/>
  <c r="BR28" i="17" s="1"/>
  <c r="BP17" i="17"/>
  <c r="BP28" i="17" s="1"/>
  <c r="BB17" i="17"/>
  <c r="BB28" i="17" s="1"/>
  <c r="AZ17" i="17"/>
  <c r="AZ28" i="17" s="1"/>
  <c r="AN17" i="17"/>
  <c r="AN28" i="17" s="1"/>
  <c r="AF17" i="17"/>
  <c r="AF28" i="17" s="1"/>
  <c r="V17" i="17"/>
  <c r="V28" i="17" s="1"/>
  <c r="P17" i="17"/>
  <c r="P28" i="17" s="1"/>
  <c r="F17" i="17"/>
  <c r="F28" i="17" s="1"/>
  <c r="D17" i="17"/>
  <c r="D28" i="17" s="1"/>
  <c r="E40" i="17"/>
  <c r="IW14" i="17"/>
  <c r="IW25" i="17" s="1"/>
  <c r="IU14" i="17"/>
  <c r="IU25" i="17" s="1"/>
  <c r="IQ14" i="17"/>
  <c r="IQ25" i="17" s="1"/>
  <c r="IO14" i="17"/>
  <c r="IO25" i="17" s="1"/>
  <c r="IM14" i="17"/>
  <c r="IM25" i="17" s="1"/>
  <c r="IF14" i="17"/>
  <c r="IF25" i="17" s="1"/>
  <c r="ID14" i="17"/>
  <c r="ID25" i="17" s="1"/>
  <c r="IB14" i="17"/>
  <c r="IB25" i="17" s="1"/>
  <c r="HX14" i="17"/>
  <c r="HX25" i="17" s="1"/>
  <c r="HV14" i="17"/>
  <c r="HV25" i="17" s="1"/>
  <c r="HT14" i="17"/>
  <c r="HT25" i="17" s="1"/>
  <c r="HO14" i="17"/>
  <c r="HO25" i="17" s="1"/>
  <c r="HM14" i="17"/>
  <c r="HM25" i="17" s="1"/>
  <c r="HK14" i="17"/>
  <c r="HK25" i="17" s="1"/>
  <c r="HG14" i="17"/>
  <c r="HG25" i="17" s="1"/>
  <c r="HE14" i="17"/>
  <c r="HE25" i="17" s="1"/>
  <c r="GZ14" i="17"/>
  <c r="GZ25" i="17" s="1"/>
  <c r="GV14" i="17"/>
  <c r="GV25" i="17" s="1"/>
  <c r="GT14" i="17"/>
  <c r="GT25" i="17" s="1"/>
  <c r="GR14" i="17"/>
  <c r="GR25" i="17" s="1"/>
  <c r="GN14" i="17"/>
  <c r="GN25" i="17" s="1"/>
  <c r="GK14" i="17"/>
  <c r="GK25" i="17" s="1"/>
  <c r="GI14" i="17"/>
  <c r="GI25" i="17" s="1"/>
  <c r="GE14" i="17"/>
  <c r="GE25" i="17" s="1"/>
  <c r="GC14" i="17"/>
  <c r="GC25" i="17" s="1"/>
  <c r="GA14" i="17"/>
  <c r="GA25" i="17" s="1"/>
  <c r="FW14" i="17"/>
  <c r="FW25" i="17" s="1"/>
  <c r="FU14" i="17"/>
  <c r="FU25" i="17" s="1"/>
  <c r="FS14" i="17"/>
  <c r="FS25" i="17" s="1"/>
  <c r="FO14" i="17"/>
  <c r="FO25" i="17" s="1"/>
  <c r="FM14" i="17"/>
  <c r="FM25" i="17" s="1"/>
  <c r="FK14" i="17"/>
  <c r="FK25" i="17" s="1"/>
  <c r="FG14" i="17"/>
  <c r="FG25" i="17" s="1"/>
  <c r="FE14" i="17"/>
  <c r="FE25" i="17" s="1"/>
  <c r="FC14" i="17"/>
  <c r="FC25" i="17" s="1"/>
  <c r="EY14" i="17"/>
  <c r="EY25" i="17" s="1"/>
  <c r="EW14" i="17"/>
  <c r="EW25" i="17" s="1"/>
  <c r="EU14" i="17"/>
  <c r="EU25" i="17" s="1"/>
  <c r="EQ14" i="17"/>
  <c r="EQ25" i="17" s="1"/>
  <c r="EO14" i="17"/>
  <c r="EO25" i="17" s="1"/>
  <c r="EM14" i="17"/>
  <c r="EM25" i="17" s="1"/>
  <c r="EI14" i="17"/>
  <c r="EI25" i="17" s="1"/>
  <c r="EG14" i="17"/>
  <c r="EG25" i="17" s="1"/>
  <c r="EE14" i="17"/>
  <c r="EE25" i="17" s="1"/>
  <c r="EA14" i="17"/>
  <c r="EA25" i="17" s="1"/>
  <c r="DY14" i="17"/>
  <c r="DY25" i="17" s="1"/>
  <c r="DW14" i="17"/>
  <c r="DW25" i="17" s="1"/>
  <c r="DS14" i="17"/>
  <c r="DS25" i="17" s="1"/>
  <c r="DQ14" i="17"/>
  <c r="DQ25" i="17" s="1"/>
  <c r="DO14" i="17"/>
  <c r="DO25" i="17" s="1"/>
  <c r="DH14" i="17"/>
  <c r="DH25" i="17" s="1"/>
  <c r="DF14" i="17"/>
  <c r="DF25" i="17" s="1"/>
  <c r="DD14" i="17"/>
  <c r="DD25" i="17" s="1"/>
  <c r="DB14" i="17"/>
  <c r="DB25" i="17" s="1"/>
  <c r="CZ14" i="17"/>
  <c r="CZ25" i="17" s="1"/>
  <c r="CX14" i="17"/>
  <c r="CX25" i="17" s="1"/>
  <c r="CV14" i="17"/>
  <c r="CV25" i="17" s="1"/>
  <c r="CR14" i="17"/>
  <c r="CR25" i="17" s="1"/>
  <c r="CP14" i="17"/>
  <c r="CP25" i="17" s="1"/>
  <c r="CN14" i="17"/>
  <c r="CN25" i="17" s="1"/>
  <c r="CL14" i="17"/>
  <c r="CL25" i="17" s="1"/>
  <c r="CJ14" i="17"/>
  <c r="CJ25" i="17" s="1"/>
  <c r="CH14" i="17"/>
  <c r="CH25" i="17" s="1"/>
  <c r="CF14" i="17"/>
  <c r="CF25" i="17" s="1"/>
  <c r="CB14" i="17"/>
  <c r="CB25" i="17" s="1"/>
  <c r="BZ14" i="17"/>
  <c r="BZ25" i="17" s="1"/>
  <c r="BX14" i="17"/>
  <c r="BX25" i="17" s="1"/>
  <c r="BV14" i="17"/>
  <c r="BV25" i="17" s="1"/>
  <c r="BT14" i="17"/>
  <c r="BT25" i="17" s="1"/>
  <c r="BR14" i="17"/>
  <c r="BR25" i="17" s="1"/>
  <c r="BP14" i="17"/>
  <c r="BP25" i="17" s="1"/>
  <c r="BL14" i="17"/>
  <c r="BL25" i="17" s="1"/>
  <c r="BJ14" i="17"/>
  <c r="BJ25" i="17" s="1"/>
  <c r="BH14" i="17"/>
  <c r="BH25" i="17" s="1"/>
  <c r="BF14" i="17"/>
  <c r="BF25" i="17" s="1"/>
  <c r="BD14" i="17"/>
  <c r="BD25" i="17" s="1"/>
  <c r="BB14" i="17"/>
  <c r="BB25" i="17" s="1"/>
  <c r="AZ14" i="17"/>
  <c r="AZ25" i="17" s="1"/>
  <c r="AV14" i="17"/>
  <c r="AV25" i="17" s="1"/>
  <c r="AT14" i="17"/>
  <c r="AT25" i="17" s="1"/>
  <c r="AR14" i="17"/>
  <c r="AR25" i="17" s="1"/>
  <c r="AP14" i="17"/>
  <c r="AP25" i="17" s="1"/>
  <c r="AN14" i="17"/>
  <c r="AN25" i="17" s="1"/>
  <c r="AL14" i="17"/>
  <c r="AL25" i="17" s="1"/>
  <c r="AJ14" i="17"/>
  <c r="AJ25" i="17" s="1"/>
  <c r="AF14" i="17"/>
  <c r="AF25" i="17" s="1"/>
  <c r="AD14" i="17"/>
  <c r="AD25" i="17" s="1"/>
  <c r="AB14" i="17"/>
  <c r="AB25" i="17" s="1"/>
  <c r="Z14" i="17"/>
  <c r="Z25" i="17" s="1"/>
  <c r="X14" i="17"/>
  <c r="X25" i="17" s="1"/>
  <c r="V14" i="17"/>
  <c r="V25" i="17" s="1"/>
  <c r="T14" i="17"/>
  <c r="T25" i="17" s="1"/>
  <c r="P14" i="17"/>
  <c r="P25" i="17" s="1"/>
  <c r="N14" i="17"/>
  <c r="N25" i="17" s="1"/>
  <c r="L14" i="17"/>
  <c r="L25" i="17" s="1"/>
  <c r="J14" i="17"/>
  <c r="J25" i="17" s="1"/>
  <c r="H14" i="17"/>
  <c r="H25" i="17" s="1"/>
  <c r="F14" i="17"/>
  <c r="F25" i="17" s="1"/>
  <c r="D14" i="17"/>
  <c r="D25" i="17" s="1"/>
  <c r="B14" i="17"/>
  <c r="B25" i="17" s="1"/>
  <c r="IV14" i="17"/>
  <c r="IV25" i="17" s="1"/>
  <c r="IT14" i="17"/>
  <c r="IT25" i="17" s="1"/>
  <c r="IR14" i="17"/>
  <c r="IR25" i="17" s="1"/>
  <c r="IP14" i="17"/>
  <c r="IP25" i="17" s="1"/>
  <c r="IN14" i="17"/>
  <c r="IN25" i="17" s="1"/>
  <c r="IL14" i="17"/>
  <c r="IL25" i="17" s="1"/>
  <c r="IJ14" i="17"/>
  <c r="IJ25" i="17" s="1"/>
  <c r="IG14" i="17"/>
  <c r="IG25" i="17" s="1"/>
  <c r="IE14" i="17"/>
  <c r="IE25" i="17" s="1"/>
  <c r="IC14" i="17"/>
  <c r="IC25" i="17" s="1"/>
  <c r="IA14" i="17"/>
  <c r="IA25" i="17" s="1"/>
  <c r="HY14" i="17"/>
  <c r="HY25" i="17" s="1"/>
  <c r="HW14" i="17"/>
  <c r="HW25" i="17" s="1"/>
  <c r="HU14" i="17"/>
  <c r="HU25" i="17" s="1"/>
  <c r="HP14" i="17"/>
  <c r="HP25" i="17" s="1"/>
  <c r="HN14" i="17"/>
  <c r="HN25" i="17" s="1"/>
  <c r="HL14" i="17"/>
  <c r="HL25" i="17" s="1"/>
  <c r="HJ14" i="17"/>
  <c r="HJ25" i="17" s="1"/>
  <c r="HH14" i="17"/>
  <c r="HH25" i="17" s="1"/>
  <c r="HF14" i="17"/>
  <c r="HF25" i="17" s="1"/>
  <c r="HD14" i="17"/>
  <c r="HD25" i="17" s="1"/>
  <c r="HA14" i="17"/>
  <c r="HA25" i="17" s="1"/>
  <c r="GY14" i="17"/>
  <c r="GY25" i="17" s="1"/>
  <c r="GW14" i="17"/>
  <c r="GW25" i="17" s="1"/>
  <c r="GU14" i="17"/>
  <c r="GU25" i="17" s="1"/>
  <c r="GS14" i="17"/>
  <c r="GS25" i="17" s="1"/>
  <c r="GQ14" i="17"/>
  <c r="GQ25" i="17" s="1"/>
  <c r="GO14" i="17"/>
  <c r="GO25" i="17" s="1"/>
  <c r="GJ14" i="17"/>
  <c r="GJ25" i="17" s="1"/>
  <c r="GH14" i="17"/>
  <c r="GH25" i="17" s="1"/>
  <c r="GF14" i="17"/>
  <c r="GF25" i="17" s="1"/>
  <c r="GD14" i="17"/>
  <c r="GD25" i="17" s="1"/>
  <c r="GB14" i="17"/>
  <c r="GB25" i="17" s="1"/>
  <c r="FZ14" i="17"/>
  <c r="FZ25" i="17" s="1"/>
  <c r="FX14" i="17"/>
  <c r="FX25" i="17" s="1"/>
  <c r="FT14" i="17"/>
  <c r="FT25" i="17" s="1"/>
  <c r="FR14" i="17"/>
  <c r="FR25" i="17" s="1"/>
  <c r="FP14" i="17"/>
  <c r="FP25" i="17" s="1"/>
  <c r="FN14" i="17"/>
  <c r="FN25" i="17" s="1"/>
  <c r="FL14" i="17"/>
  <c r="FL25" i="17" s="1"/>
  <c r="FJ14" i="17"/>
  <c r="FJ25" i="17" s="1"/>
  <c r="FH14" i="17"/>
  <c r="FH25" i="17" s="1"/>
  <c r="FD14" i="17"/>
  <c r="FD25" i="17" s="1"/>
  <c r="FB14" i="17"/>
  <c r="FB25" i="17" s="1"/>
  <c r="EZ14" i="17"/>
  <c r="EZ25" i="17" s="1"/>
  <c r="EX14" i="17"/>
  <c r="EX25" i="17" s="1"/>
  <c r="EV14" i="17"/>
  <c r="EV25" i="17" s="1"/>
  <c r="ET14" i="17"/>
  <c r="ET25" i="17" s="1"/>
  <c r="ER14" i="17"/>
  <c r="ER25" i="17" s="1"/>
  <c r="EN14" i="17"/>
  <c r="EN25" i="17" s="1"/>
  <c r="EL14" i="17"/>
  <c r="EL25" i="17" s="1"/>
  <c r="EJ14" i="17"/>
  <c r="EJ25" i="17" s="1"/>
  <c r="EH14" i="17"/>
  <c r="EH25" i="17" s="1"/>
  <c r="EF14" i="17"/>
  <c r="EF25" i="17" s="1"/>
  <c r="ED14" i="17"/>
  <c r="ED25" i="17" s="1"/>
  <c r="EB14" i="17"/>
  <c r="EB25" i="17" s="1"/>
  <c r="DX14" i="17"/>
  <c r="DX25" i="17" s="1"/>
  <c r="DV14" i="17"/>
  <c r="DV25" i="17" s="1"/>
  <c r="DT14" i="17"/>
  <c r="DT25" i="17" s="1"/>
  <c r="DR14" i="17"/>
  <c r="DR25" i="17" s="1"/>
  <c r="DP14" i="17"/>
  <c r="DP25" i="17" s="1"/>
  <c r="DN14" i="17"/>
  <c r="DN25" i="17" s="1"/>
  <c r="DL14" i="17"/>
  <c r="DL25" i="17" s="1"/>
  <c r="DI14" i="17"/>
  <c r="DI25" i="17" s="1"/>
  <c r="DG14" i="17"/>
  <c r="DG25" i="17" s="1"/>
  <c r="DE14" i="17"/>
  <c r="DE25" i="17" s="1"/>
  <c r="DC14" i="17"/>
  <c r="DC25" i="17" s="1"/>
  <c r="DA14" i="17"/>
  <c r="DA25" i="17" s="1"/>
  <c r="CY14" i="17"/>
  <c r="CY25" i="17" s="1"/>
  <c r="CW14" i="17"/>
  <c r="CW25" i="17" s="1"/>
  <c r="CU14" i="17"/>
  <c r="CU25" i="17" s="1"/>
  <c r="CS14" i="17"/>
  <c r="CS25" i="17" s="1"/>
  <c r="CQ14" i="17"/>
  <c r="CQ25" i="17" s="1"/>
  <c r="CO14" i="17"/>
  <c r="CO25" i="17" s="1"/>
  <c r="CM14" i="17"/>
  <c r="CM25" i="17" s="1"/>
  <c r="CK14" i="17"/>
  <c r="CK25" i="17" s="1"/>
  <c r="CI14" i="17"/>
  <c r="CI25" i="17" s="1"/>
  <c r="CG14" i="17"/>
  <c r="CG25" i="17" s="1"/>
  <c r="CE14" i="17"/>
  <c r="CE25" i="17" s="1"/>
  <c r="CC14" i="17"/>
  <c r="CC25" i="17" s="1"/>
  <c r="CA14" i="17"/>
  <c r="CA25" i="17" s="1"/>
  <c r="BY14" i="17"/>
  <c r="BY25" i="17" s="1"/>
  <c r="BW14" i="17"/>
  <c r="BW25" i="17" s="1"/>
  <c r="BU14" i="17"/>
  <c r="BU25" i="17" s="1"/>
  <c r="BS14" i="17"/>
  <c r="BS25" i="17" s="1"/>
  <c r="BQ14" i="17"/>
  <c r="BQ25" i="17" s="1"/>
  <c r="BO14" i="17"/>
  <c r="BO25" i="17" s="1"/>
  <c r="BM14" i="17"/>
  <c r="BM25" i="17" s="1"/>
  <c r="BK14" i="17"/>
  <c r="BK25" i="17" s="1"/>
  <c r="BI14" i="17"/>
  <c r="BI25" i="17" s="1"/>
  <c r="BG14" i="17"/>
  <c r="BG25" i="17" s="1"/>
  <c r="BE14" i="17"/>
  <c r="BE25" i="17" s="1"/>
  <c r="BC14" i="17"/>
  <c r="BC25" i="17" s="1"/>
  <c r="BA14" i="17"/>
  <c r="BA25" i="17" s="1"/>
  <c r="AY14" i="17"/>
  <c r="AY25" i="17" s="1"/>
  <c r="AW14" i="17"/>
  <c r="AW25" i="17" s="1"/>
  <c r="AU14" i="17"/>
  <c r="AU25" i="17" s="1"/>
  <c r="AS14" i="17"/>
  <c r="AS25" i="17" s="1"/>
  <c r="AQ14" i="17"/>
  <c r="AQ25" i="17" s="1"/>
  <c r="AO14" i="17"/>
  <c r="AO25" i="17" s="1"/>
  <c r="AM14" i="17"/>
  <c r="AM25" i="17" s="1"/>
  <c r="AK14" i="17"/>
  <c r="AK25" i="17" s="1"/>
  <c r="AI14" i="17"/>
  <c r="AI25" i="17" s="1"/>
  <c r="AG14" i="17"/>
  <c r="AG25" i="17" s="1"/>
  <c r="AE14" i="17"/>
  <c r="AE25" i="17" s="1"/>
  <c r="AC14" i="17"/>
  <c r="AC25" i="17" s="1"/>
  <c r="AA14" i="17"/>
  <c r="AA25" i="17" s="1"/>
  <c r="Y14" i="17"/>
  <c r="Y25" i="17" s="1"/>
  <c r="W14" i="17"/>
  <c r="W25" i="17" s="1"/>
  <c r="U14" i="17"/>
  <c r="U25" i="17" s="1"/>
  <c r="S14" i="17"/>
  <c r="S25" i="17" s="1"/>
  <c r="Q14" i="17"/>
  <c r="Q25" i="17" s="1"/>
  <c r="O14" i="17"/>
  <c r="O25" i="17" s="1"/>
  <c r="M14" i="17"/>
  <c r="M25" i="17" s="1"/>
  <c r="K14" i="17"/>
  <c r="K25" i="17" s="1"/>
  <c r="I14" i="17"/>
  <c r="I25" i="17" s="1"/>
  <c r="G14" i="17"/>
  <c r="G25" i="17" s="1"/>
  <c r="E14" i="17"/>
  <c r="E25" i="17" s="1"/>
  <c r="C14" i="17"/>
  <c r="C25" i="17" s="1"/>
  <c r="JY34" i="17"/>
  <c r="JY21" i="17"/>
  <c r="JY11" i="17"/>
  <c r="JU34" i="17"/>
  <c r="JU21" i="17"/>
  <c r="JU11" i="17"/>
  <c r="JQ34" i="17"/>
  <c r="JQ21" i="17"/>
  <c r="JQ11" i="17"/>
  <c r="JR34" i="17"/>
  <c r="JR21" i="17"/>
  <c r="JR11" i="17"/>
  <c r="E39" i="17"/>
  <c r="GD37" i="17" s="1"/>
  <c r="GD38" i="17" s="1"/>
  <c r="IV13" i="17"/>
  <c r="IV24" i="17" s="1"/>
  <c r="IR13" i="17"/>
  <c r="IR24" i="17" s="1"/>
  <c r="IN13" i="17"/>
  <c r="IN24" i="17" s="1"/>
  <c r="IJ13" i="17"/>
  <c r="IJ24" i="17" s="1"/>
  <c r="IE13" i="17"/>
  <c r="IE24" i="17" s="1"/>
  <c r="IU13" i="17"/>
  <c r="IU24" i="17" s="1"/>
  <c r="IQ13" i="17"/>
  <c r="IQ24" i="17" s="1"/>
  <c r="IM13" i="17"/>
  <c r="IM24" i="17" s="1"/>
  <c r="IF13" i="17"/>
  <c r="IF24" i="17" s="1"/>
  <c r="IB13" i="17"/>
  <c r="IB24" i="17" s="1"/>
  <c r="HX13" i="17"/>
  <c r="HX24" i="17" s="1"/>
  <c r="HT13" i="17"/>
  <c r="HT24" i="17" s="1"/>
  <c r="HO13" i="17"/>
  <c r="HO24" i="17" s="1"/>
  <c r="HK13" i="17"/>
  <c r="HK24" i="17" s="1"/>
  <c r="HG13" i="17"/>
  <c r="HG24" i="17" s="1"/>
  <c r="GZ13" i="17"/>
  <c r="GZ24" i="17" s="1"/>
  <c r="GV13" i="17"/>
  <c r="GV24" i="17" s="1"/>
  <c r="GR13" i="17"/>
  <c r="GR24" i="17" s="1"/>
  <c r="GN13" i="17"/>
  <c r="GN24" i="17" s="1"/>
  <c r="GI13" i="17"/>
  <c r="GI24" i="17" s="1"/>
  <c r="GE13" i="17"/>
  <c r="GE24" i="17" s="1"/>
  <c r="GA13" i="17"/>
  <c r="GA24" i="17" s="1"/>
  <c r="FW13" i="17"/>
  <c r="FW24" i="17" s="1"/>
  <c r="FS13" i="17"/>
  <c r="FS24" i="17" s="1"/>
  <c r="FO13" i="17"/>
  <c r="FO24" i="17" s="1"/>
  <c r="FK13" i="17"/>
  <c r="FK24" i="17" s="1"/>
  <c r="FG13" i="17"/>
  <c r="FG24" i="17" s="1"/>
  <c r="FC13" i="17"/>
  <c r="FC24" i="17" s="1"/>
  <c r="FA13" i="17"/>
  <c r="FA24" i="17" s="1"/>
  <c r="EY13" i="17"/>
  <c r="EY24" i="17" s="1"/>
  <c r="EW13" i="17"/>
  <c r="EW24" i="17" s="1"/>
  <c r="EU13" i="17"/>
  <c r="EU24" i="17" s="1"/>
  <c r="ES13" i="17"/>
  <c r="ES24" i="17" s="1"/>
  <c r="EQ13" i="17"/>
  <c r="EQ24" i="17" s="1"/>
  <c r="EO13" i="17"/>
  <c r="EO24" i="17" s="1"/>
  <c r="EM13" i="17"/>
  <c r="EM24" i="17" s="1"/>
  <c r="EK13" i="17"/>
  <c r="EK24" i="17" s="1"/>
  <c r="EI13" i="17"/>
  <c r="EI24" i="17" s="1"/>
  <c r="EG13" i="17"/>
  <c r="EG24" i="17" s="1"/>
  <c r="EE13" i="17"/>
  <c r="EE24" i="17" s="1"/>
  <c r="IA13" i="17"/>
  <c r="IA24" i="17" s="1"/>
  <c r="HW13" i="17"/>
  <c r="HW24" i="17" s="1"/>
  <c r="HN13" i="17"/>
  <c r="HN24" i="17" s="1"/>
  <c r="HJ13" i="17"/>
  <c r="HJ24" i="17" s="1"/>
  <c r="HF13" i="17"/>
  <c r="HF24" i="17" s="1"/>
  <c r="HA13" i="17"/>
  <c r="HA24" i="17" s="1"/>
  <c r="GW13" i="17"/>
  <c r="GW24" i="17" s="1"/>
  <c r="GS13" i="17"/>
  <c r="GS24" i="17" s="1"/>
  <c r="GO13" i="17"/>
  <c r="GO24" i="17" s="1"/>
  <c r="GJ13" i="17"/>
  <c r="GJ24" i="17" s="1"/>
  <c r="GF13" i="17"/>
  <c r="GF24" i="17" s="1"/>
  <c r="GB13" i="17"/>
  <c r="GB24" i="17" s="1"/>
  <c r="FX13" i="17"/>
  <c r="FX24" i="17" s="1"/>
  <c r="FT13" i="17"/>
  <c r="FT24" i="17" s="1"/>
  <c r="FP13" i="17"/>
  <c r="FP24" i="17" s="1"/>
  <c r="FL13" i="17"/>
  <c r="FL24" i="17" s="1"/>
  <c r="FH13" i="17"/>
  <c r="FH24" i="17" s="1"/>
  <c r="FD13" i="17"/>
  <c r="FD24" i="17" s="1"/>
  <c r="EZ13" i="17"/>
  <c r="EZ24" i="17" s="1"/>
  <c r="EV13" i="17"/>
  <c r="EV24" i="17" s="1"/>
  <c r="ER13" i="17"/>
  <c r="ER24" i="17" s="1"/>
  <c r="EN13" i="17"/>
  <c r="EN24" i="17" s="1"/>
  <c r="EJ13" i="17"/>
  <c r="EJ24" i="17" s="1"/>
  <c r="EF13" i="17"/>
  <c r="EF24" i="17" s="1"/>
  <c r="EC13" i="17"/>
  <c r="EC24" i="17" s="1"/>
  <c r="EA13" i="17"/>
  <c r="EA24" i="17" s="1"/>
  <c r="DY13" i="17"/>
  <c r="DY24" i="17" s="1"/>
  <c r="DW13" i="17"/>
  <c r="DW24" i="17" s="1"/>
  <c r="DU13" i="17"/>
  <c r="DU24" i="17" s="1"/>
  <c r="DS13" i="17"/>
  <c r="DS24" i="17" s="1"/>
  <c r="DQ13" i="17"/>
  <c r="DQ24" i="17" s="1"/>
  <c r="DO13" i="17"/>
  <c r="DO24" i="17" s="1"/>
  <c r="DM13" i="17"/>
  <c r="DM24" i="17" s="1"/>
  <c r="DH13" i="17"/>
  <c r="DH24" i="17" s="1"/>
  <c r="DF13" i="17"/>
  <c r="DF24" i="17" s="1"/>
  <c r="DD13" i="17"/>
  <c r="DD24" i="17" s="1"/>
  <c r="DB13" i="17"/>
  <c r="DB24" i="17" s="1"/>
  <c r="CZ13" i="17"/>
  <c r="CZ24" i="17" s="1"/>
  <c r="CX13" i="17"/>
  <c r="CX24" i="17" s="1"/>
  <c r="CV13" i="17"/>
  <c r="CV24" i="17" s="1"/>
  <c r="CR13" i="17"/>
  <c r="CR24" i="17" s="1"/>
  <c r="CP13" i="17"/>
  <c r="CP24" i="17" s="1"/>
  <c r="CN13" i="17"/>
  <c r="CN24" i="17" s="1"/>
  <c r="CL13" i="17"/>
  <c r="CL24" i="17" s="1"/>
  <c r="CJ13" i="17"/>
  <c r="CJ24" i="17" s="1"/>
  <c r="CH13" i="17"/>
  <c r="CH24" i="17" s="1"/>
  <c r="CF13" i="17"/>
  <c r="CF24" i="17" s="1"/>
  <c r="CB13" i="17"/>
  <c r="CB24" i="17" s="1"/>
  <c r="BZ13" i="17"/>
  <c r="BZ24" i="17" s="1"/>
  <c r="BX13" i="17"/>
  <c r="BX24" i="17" s="1"/>
  <c r="BV13" i="17"/>
  <c r="BV24" i="17" s="1"/>
  <c r="BT13" i="17"/>
  <c r="BT24" i="17" s="1"/>
  <c r="BR13" i="17"/>
  <c r="BR24" i="17" s="1"/>
  <c r="BR29" i="17" s="1"/>
  <c r="BP13" i="17"/>
  <c r="BP24" i="17" s="1"/>
  <c r="BL13" i="17"/>
  <c r="BL24" i="17" s="1"/>
  <c r="BJ13" i="17"/>
  <c r="BJ24" i="17" s="1"/>
  <c r="BH13" i="17"/>
  <c r="BH24" i="17" s="1"/>
  <c r="BF13" i="17"/>
  <c r="BF24" i="17" s="1"/>
  <c r="BD13" i="17"/>
  <c r="BD24" i="17" s="1"/>
  <c r="BB13" i="17"/>
  <c r="BB24" i="17" s="1"/>
  <c r="AZ13" i="17"/>
  <c r="AZ24" i="17" s="1"/>
  <c r="AV13" i="17"/>
  <c r="AV24" i="17" s="1"/>
  <c r="AT13" i="17"/>
  <c r="AT24" i="17" s="1"/>
  <c r="AR13" i="17"/>
  <c r="AR24" i="17" s="1"/>
  <c r="AP13" i="17"/>
  <c r="AP24" i="17" s="1"/>
  <c r="AN13" i="17"/>
  <c r="AN24" i="17" s="1"/>
  <c r="AL13" i="17"/>
  <c r="AL24" i="17" s="1"/>
  <c r="AJ13" i="17"/>
  <c r="AJ24" i="17" s="1"/>
  <c r="AF13" i="17"/>
  <c r="AF24" i="17" s="1"/>
  <c r="AD13" i="17"/>
  <c r="AD24" i="17" s="1"/>
  <c r="AB13" i="17"/>
  <c r="AB24" i="17" s="1"/>
  <c r="Z13" i="17"/>
  <c r="Z24" i="17" s="1"/>
  <c r="X13" i="17"/>
  <c r="X24" i="17" s="1"/>
  <c r="V13" i="17"/>
  <c r="V24" i="17" s="1"/>
  <c r="T13" i="17"/>
  <c r="T24" i="17" s="1"/>
  <c r="P13" i="17"/>
  <c r="P24" i="17" s="1"/>
  <c r="N13" i="17"/>
  <c r="N24" i="17" s="1"/>
  <c r="L13" i="17"/>
  <c r="L24" i="17" s="1"/>
  <c r="J13" i="17"/>
  <c r="J24" i="17" s="1"/>
  <c r="H13" i="17"/>
  <c r="H24" i="17" s="1"/>
  <c r="F13" i="17"/>
  <c r="F24" i="17" s="1"/>
  <c r="D13" i="17"/>
  <c r="D24" i="17" s="1"/>
  <c r="B13" i="17"/>
  <c r="B24" i="17" s="1"/>
  <c r="IC13" i="17"/>
  <c r="IC24" i="17" s="1"/>
  <c r="HY13" i="17"/>
  <c r="HY24" i="17" s="1"/>
  <c r="HU13" i="17"/>
  <c r="HU24" i="17" s="1"/>
  <c r="HP13" i="17"/>
  <c r="HP24" i="17" s="1"/>
  <c r="HL13" i="17"/>
  <c r="HL24" i="17" s="1"/>
  <c r="HH13" i="17"/>
  <c r="HH24" i="17" s="1"/>
  <c r="HD13" i="17"/>
  <c r="HD24" i="17" s="1"/>
  <c r="GY13" i="17"/>
  <c r="GY24" i="17" s="1"/>
  <c r="GU13" i="17"/>
  <c r="GU24" i="17" s="1"/>
  <c r="GQ13" i="17"/>
  <c r="GQ24" i="17" s="1"/>
  <c r="GH13" i="17"/>
  <c r="GH24" i="17" s="1"/>
  <c r="GD13" i="17"/>
  <c r="GD24" i="17" s="1"/>
  <c r="FZ13" i="17"/>
  <c r="FZ24" i="17" s="1"/>
  <c r="FR13" i="17"/>
  <c r="FR24" i="17" s="1"/>
  <c r="FN13" i="17"/>
  <c r="FN24" i="17" s="1"/>
  <c r="FJ13" i="17"/>
  <c r="FJ24" i="17" s="1"/>
  <c r="FB13" i="17"/>
  <c r="FB24" i="17" s="1"/>
  <c r="EX13" i="17"/>
  <c r="EX24" i="17" s="1"/>
  <c r="ET13" i="17"/>
  <c r="ET24" i="17" s="1"/>
  <c r="EL13" i="17"/>
  <c r="EL24" i="17" s="1"/>
  <c r="EH13" i="17"/>
  <c r="EH24" i="17" s="1"/>
  <c r="ED13" i="17"/>
  <c r="ED24" i="17" s="1"/>
  <c r="EB13" i="17"/>
  <c r="EB24" i="17" s="1"/>
  <c r="DX13" i="17"/>
  <c r="DX24" i="17" s="1"/>
  <c r="DV13" i="17"/>
  <c r="DV24" i="17" s="1"/>
  <c r="DT13" i="17"/>
  <c r="DT24" i="17" s="1"/>
  <c r="DR13" i="17"/>
  <c r="DR24" i="17" s="1"/>
  <c r="DP13" i="17"/>
  <c r="DP24" i="17" s="1"/>
  <c r="DN13" i="17"/>
  <c r="DN24" i="17" s="1"/>
  <c r="DL13" i="17"/>
  <c r="DL24" i="17" s="1"/>
  <c r="DI13" i="17"/>
  <c r="DI24" i="17" s="1"/>
  <c r="DG13" i="17"/>
  <c r="DG24" i="17" s="1"/>
  <c r="DE13" i="17"/>
  <c r="DE24" i="17" s="1"/>
  <c r="DC13" i="17"/>
  <c r="DC24" i="17" s="1"/>
  <c r="DA13" i="17"/>
  <c r="DA24" i="17" s="1"/>
  <c r="CY13" i="17"/>
  <c r="CY24" i="17" s="1"/>
  <c r="CW13" i="17"/>
  <c r="CW24" i="17" s="1"/>
  <c r="CU13" i="17"/>
  <c r="CU24" i="17" s="1"/>
  <c r="CS13" i="17"/>
  <c r="CS24" i="17" s="1"/>
  <c r="CQ13" i="17"/>
  <c r="CQ24" i="17" s="1"/>
  <c r="CO13" i="17"/>
  <c r="CO24" i="17" s="1"/>
  <c r="CM13" i="17"/>
  <c r="CM24" i="17" s="1"/>
  <c r="CK13" i="17"/>
  <c r="CK24" i="17" s="1"/>
  <c r="CI13" i="17"/>
  <c r="CI24" i="17" s="1"/>
  <c r="CG13" i="17"/>
  <c r="CG24" i="17" s="1"/>
  <c r="CE13" i="17"/>
  <c r="CE24" i="17" s="1"/>
  <c r="CC13" i="17"/>
  <c r="CC24" i="17" s="1"/>
  <c r="CA13" i="17"/>
  <c r="CA24" i="17" s="1"/>
  <c r="BY13" i="17"/>
  <c r="BY24" i="17" s="1"/>
  <c r="BW13" i="17"/>
  <c r="BW24" i="17" s="1"/>
  <c r="BU13" i="17"/>
  <c r="BU24" i="17" s="1"/>
  <c r="BS13" i="17"/>
  <c r="BS24" i="17" s="1"/>
  <c r="BQ13" i="17"/>
  <c r="BQ24" i="17" s="1"/>
  <c r="BO13" i="17"/>
  <c r="BO24" i="17" s="1"/>
  <c r="BM13" i="17"/>
  <c r="BM24" i="17" s="1"/>
  <c r="BK13" i="17"/>
  <c r="BK24" i="17" s="1"/>
  <c r="BI13" i="17"/>
  <c r="BI24" i="17" s="1"/>
  <c r="BG13" i="17"/>
  <c r="BG24" i="17" s="1"/>
  <c r="BE13" i="17"/>
  <c r="BE24" i="17" s="1"/>
  <c r="BC13" i="17"/>
  <c r="BC24" i="17" s="1"/>
  <c r="BA13" i="17"/>
  <c r="BA24" i="17" s="1"/>
  <c r="AY13" i="17"/>
  <c r="AY24" i="17" s="1"/>
  <c r="AW13" i="17"/>
  <c r="AW24" i="17" s="1"/>
  <c r="AU13" i="17"/>
  <c r="AU24" i="17" s="1"/>
  <c r="AS13" i="17"/>
  <c r="AS24" i="17" s="1"/>
  <c r="AQ13" i="17"/>
  <c r="AQ24" i="17" s="1"/>
  <c r="AO13" i="17"/>
  <c r="AO24" i="17" s="1"/>
  <c r="AM13" i="17"/>
  <c r="AM24" i="17" s="1"/>
  <c r="AK13" i="17"/>
  <c r="AK24" i="17" s="1"/>
  <c r="AI13" i="17"/>
  <c r="AI24" i="17" s="1"/>
  <c r="AG13" i="17"/>
  <c r="AG24" i="17" s="1"/>
  <c r="AE13" i="17"/>
  <c r="AE24" i="17" s="1"/>
  <c r="AC13" i="17"/>
  <c r="AC24" i="17" s="1"/>
  <c r="AA13" i="17"/>
  <c r="AA24" i="17" s="1"/>
  <c r="Y13" i="17"/>
  <c r="Y24" i="17" s="1"/>
  <c r="W13" i="17"/>
  <c r="W24" i="17" s="1"/>
  <c r="U13" i="17"/>
  <c r="U24" i="17" s="1"/>
  <c r="S13" i="17"/>
  <c r="S24" i="17" s="1"/>
  <c r="Q13" i="17"/>
  <c r="Q24" i="17" s="1"/>
  <c r="O13" i="17"/>
  <c r="O24" i="17" s="1"/>
  <c r="M13" i="17"/>
  <c r="M24" i="17" s="1"/>
  <c r="K13" i="17"/>
  <c r="K24" i="17" s="1"/>
  <c r="I13" i="17"/>
  <c r="I24" i="17" s="1"/>
  <c r="G13" i="17"/>
  <c r="G24" i="17" s="1"/>
  <c r="E13" i="17"/>
  <c r="E24" i="17" s="1"/>
  <c r="C13" i="17"/>
  <c r="C24" i="17" s="1"/>
  <c r="KA34" i="17"/>
  <c r="KA21" i="17"/>
  <c r="KA11" i="17"/>
  <c r="JW34" i="17"/>
  <c r="JW21" i="17"/>
  <c r="JW11" i="17"/>
  <c r="JS34" i="17"/>
  <c r="JS21" i="17"/>
  <c r="JS11" i="17"/>
  <c r="JO34" i="17"/>
  <c r="JO21" i="17"/>
  <c r="JO11" i="17"/>
  <c r="H17" i="17" l="1"/>
  <c r="H28" i="17" s="1"/>
  <c r="Z17" i="17"/>
  <c r="Z28" i="17" s="1"/>
  <c r="AP17" i="17"/>
  <c r="AP28" i="17" s="1"/>
  <c r="BF17" i="17"/>
  <c r="BF28" i="17" s="1"/>
  <c r="BX17" i="17"/>
  <c r="BX28" i="17" s="1"/>
  <c r="CL17" i="17"/>
  <c r="CL28" i="17" s="1"/>
  <c r="DB17" i="17"/>
  <c r="DB28" i="17" s="1"/>
  <c r="DU17" i="17"/>
  <c r="DU28" i="17" s="1"/>
  <c r="EI17" i="17"/>
  <c r="EI28" i="17" s="1"/>
  <c r="EU17" i="17"/>
  <c r="EU28" i="17" s="1"/>
  <c r="FK17" i="17"/>
  <c r="FK28" i="17" s="1"/>
  <c r="FY17" i="17"/>
  <c r="FY28" i="17" s="1"/>
  <c r="GN17" i="17"/>
  <c r="GN28" i="17" s="1"/>
  <c r="HG17" i="17"/>
  <c r="HG28" i="17" s="1"/>
  <c r="HT17" i="17"/>
  <c r="HT28" i="17" s="1"/>
  <c r="HT29" i="17" s="1"/>
  <c r="HU33" i="17" s="1"/>
  <c r="IK17" i="17"/>
  <c r="IK28" i="17" s="1"/>
  <c r="E17" i="17"/>
  <c r="E28" i="17" s="1"/>
  <c r="S17" i="17"/>
  <c r="S28" i="17" s="1"/>
  <c r="AE17" i="17"/>
  <c r="AE28" i="17" s="1"/>
  <c r="AU17" i="17"/>
  <c r="AU28" i="17" s="1"/>
  <c r="BI17" i="17"/>
  <c r="BI28" i="17" s="1"/>
  <c r="BW17" i="17"/>
  <c r="BW28" i="17" s="1"/>
  <c r="CM17" i="17"/>
  <c r="CM28" i="17" s="1"/>
  <c r="CY17" i="17"/>
  <c r="CY28" i="17" s="1"/>
  <c r="DN17" i="17"/>
  <c r="DN28" i="17" s="1"/>
  <c r="EF17" i="17"/>
  <c r="EF28" i="17" s="1"/>
  <c r="EV17" i="17"/>
  <c r="EV28" i="17" s="1"/>
  <c r="FJ17" i="17"/>
  <c r="FJ28" i="17" s="1"/>
  <c r="GB17" i="17"/>
  <c r="GB28" i="17" s="1"/>
  <c r="GW17" i="17"/>
  <c r="GW28" i="17" s="1"/>
  <c r="IC17" i="17"/>
  <c r="IC28" i="17" s="1"/>
  <c r="F15" i="17"/>
  <c r="F26" i="17" s="1"/>
  <c r="AB15" i="17"/>
  <c r="AB26" i="17" s="1"/>
  <c r="BB15" i="17"/>
  <c r="BB26" i="17" s="1"/>
  <c r="BZ15" i="17"/>
  <c r="BZ26" i="17" s="1"/>
  <c r="BZ29" i="17" s="1"/>
  <c r="CX15" i="17"/>
  <c r="CX26" i="17" s="1"/>
  <c r="DW15" i="17"/>
  <c r="DW26" i="17" s="1"/>
  <c r="ES15" i="17"/>
  <c r="ES26" i="17" s="1"/>
  <c r="FM15" i="17"/>
  <c r="FM26" i="17" s="1"/>
  <c r="GI15" i="17"/>
  <c r="GI26" i="17" s="1"/>
  <c r="HI15" i="17"/>
  <c r="HI26" i="17" s="1"/>
  <c r="ID15" i="17"/>
  <c r="ID26" i="17" s="1"/>
  <c r="G15" i="17"/>
  <c r="G26" i="17" s="1"/>
  <c r="G29" i="17" s="1"/>
  <c r="G18" i="17" s="1"/>
  <c r="AC15" i="17"/>
  <c r="AC26" i="17" s="1"/>
  <c r="BC15" i="17"/>
  <c r="BC26" i="17" s="1"/>
  <c r="CE15" i="17"/>
  <c r="CE26" i="17" s="1"/>
  <c r="DI15" i="17"/>
  <c r="DI26" i="17" s="1"/>
  <c r="EL15" i="17"/>
  <c r="EL26" i="17" s="1"/>
  <c r="FT15" i="17"/>
  <c r="FT26" i="17" s="1"/>
  <c r="HD15" i="17"/>
  <c r="HD26" i="17" s="1"/>
  <c r="IG15" i="17"/>
  <c r="IG26" i="17" s="1"/>
  <c r="HY16" i="17"/>
  <c r="HY27" i="17" s="1"/>
  <c r="AL16" i="17"/>
  <c r="AL27" i="17" s="1"/>
  <c r="CX16" i="17"/>
  <c r="CX27" i="17" s="1"/>
  <c r="FG16" i="17"/>
  <c r="FG27" i="17" s="1"/>
  <c r="IW16" i="17"/>
  <c r="IW27" i="17" s="1"/>
  <c r="N17" i="17"/>
  <c r="N28" i="17" s="1"/>
  <c r="AD17" i="17"/>
  <c r="AD28" i="17" s="1"/>
  <c r="AR17" i="17"/>
  <c r="AR28" i="17" s="1"/>
  <c r="BJ17" i="17"/>
  <c r="BJ28" i="17" s="1"/>
  <c r="BZ17" i="17"/>
  <c r="BZ28" i="17" s="1"/>
  <c r="CP17" i="17"/>
  <c r="CP28" i="17" s="1"/>
  <c r="DH17" i="17"/>
  <c r="DH28" i="17" s="1"/>
  <c r="DW17" i="17"/>
  <c r="DW28" i="17" s="1"/>
  <c r="EK17" i="17"/>
  <c r="EK28" i="17" s="1"/>
  <c r="FA17" i="17"/>
  <c r="FA28" i="17" s="1"/>
  <c r="FO17" i="17"/>
  <c r="FO28" i="17" s="1"/>
  <c r="FO29" i="17" s="1"/>
  <c r="FO31" i="17" s="1"/>
  <c r="GA17" i="17"/>
  <c r="GA28" i="17" s="1"/>
  <c r="GR17" i="17"/>
  <c r="GR28" i="17" s="1"/>
  <c r="HI17" i="17"/>
  <c r="HI28" i="17" s="1"/>
  <c r="HX17" i="17"/>
  <c r="HX28" i="17" s="1"/>
  <c r="IQ17" i="17"/>
  <c r="IQ28" i="17" s="1"/>
  <c r="G17" i="17"/>
  <c r="G28" i="17" s="1"/>
  <c r="U17" i="17"/>
  <c r="U28" i="17" s="1"/>
  <c r="AK17" i="17"/>
  <c r="AK28" i="17" s="1"/>
  <c r="AY17" i="17"/>
  <c r="AY28" i="17" s="1"/>
  <c r="BK17" i="17"/>
  <c r="BK28" i="17" s="1"/>
  <c r="CA17" i="17"/>
  <c r="CA28" i="17" s="1"/>
  <c r="CO17" i="17"/>
  <c r="CO28" i="17" s="1"/>
  <c r="DC17" i="17"/>
  <c r="DC28" i="17" s="1"/>
  <c r="DT17" i="17"/>
  <c r="DT28" i="17" s="1"/>
  <c r="EH17" i="17"/>
  <c r="EH28" i="17" s="1"/>
  <c r="EX17" i="17"/>
  <c r="EX28" i="17" s="1"/>
  <c r="FP17" i="17"/>
  <c r="FP28" i="17" s="1"/>
  <c r="GF17" i="17"/>
  <c r="GF28" i="17" s="1"/>
  <c r="HA17" i="17"/>
  <c r="HA28" i="17" s="1"/>
  <c r="H15" i="17"/>
  <c r="H26" i="17" s="1"/>
  <c r="AF15" i="17"/>
  <c r="AF26" i="17" s="1"/>
  <c r="BD15" i="17"/>
  <c r="BD26" i="17" s="1"/>
  <c r="CB15" i="17"/>
  <c r="CB26" i="17" s="1"/>
  <c r="DB15" i="17"/>
  <c r="DB26" i="17" s="1"/>
  <c r="DB29" i="17" s="1"/>
  <c r="DY15" i="17"/>
  <c r="DY26" i="17" s="1"/>
  <c r="EU15" i="17"/>
  <c r="EU26" i="17" s="1"/>
  <c r="FQ15" i="17"/>
  <c r="FQ26" i="17" s="1"/>
  <c r="GK15" i="17"/>
  <c r="GK26" i="17" s="1"/>
  <c r="HK15" i="17"/>
  <c r="HK26" i="17" s="1"/>
  <c r="IK15" i="17"/>
  <c r="IK26" i="17" s="1"/>
  <c r="I15" i="17"/>
  <c r="I26" i="17" s="1"/>
  <c r="AE15" i="17"/>
  <c r="AE26" i="17" s="1"/>
  <c r="AE29" i="17" s="1"/>
  <c r="BG15" i="17"/>
  <c r="BG26" i="17" s="1"/>
  <c r="CI15" i="17"/>
  <c r="CI26" i="17" s="1"/>
  <c r="DL15" i="17"/>
  <c r="DL26" i="17" s="1"/>
  <c r="ET15" i="17"/>
  <c r="ET26" i="17" s="1"/>
  <c r="JA26" i="17" s="1"/>
  <c r="FX15" i="17"/>
  <c r="FX26" i="17" s="1"/>
  <c r="HF15" i="17"/>
  <c r="HF26" i="17" s="1"/>
  <c r="IN15" i="17"/>
  <c r="IN26" i="17" s="1"/>
  <c r="CY15" i="17"/>
  <c r="CY26" i="17" s="1"/>
  <c r="CY29" i="17" s="1"/>
  <c r="EB15" i="17"/>
  <c r="EB26" i="17" s="1"/>
  <c r="FJ15" i="17"/>
  <c r="FJ26" i="17" s="1"/>
  <c r="GQ15" i="17"/>
  <c r="GQ26" i="17" s="1"/>
  <c r="CE29" i="17"/>
  <c r="CE19" i="17" s="1"/>
  <c r="CE20" i="17" s="1"/>
  <c r="GN16" i="17"/>
  <c r="GN27" i="17" s="1"/>
  <c r="IU16" i="17"/>
  <c r="IU27" i="17" s="1"/>
  <c r="IU29" i="17" s="1"/>
  <c r="IM16" i="17"/>
  <c r="IM27" i="17" s="1"/>
  <c r="IB16" i="17"/>
  <c r="IB27" i="17" s="1"/>
  <c r="HT16" i="17"/>
  <c r="HT27" i="17" s="1"/>
  <c r="HK16" i="17"/>
  <c r="HK27" i="17" s="1"/>
  <c r="GZ16" i="17"/>
  <c r="GZ27" i="17" s="1"/>
  <c r="GR16" i="17"/>
  <c r="GR27" i="17" s="1"/>
  <c r="GI16" i="17"/>
  <c r="GI27" i="17" s="1"/>
  <c r="GA16" i="17"/>
  <c r="GA27" i="17" s="1"/>
  <c r="GA29" i="17" s="1"/>
  <c r="GA18" i="17" s="1"/>
  <c r="FS16" i="17"/>
  <c r="FS27" i="17" s="1"/>
  <c r="FK16" i="17"/>
  <c r="FK27" i="17" s="1"/>
  <c r="FC16" i="17"/>
  <c r="FC27" i="17" s="1"/>
  <c r="EU16" i="17"/>
  <c r="EU27" i="17" s="1"/>
  <c r="EU29" i="17" s="1"/>
  <c r="EU30" i="17" s="1"/>
  <c r="EM16" i="17"/>
  <c r="EM27" i="17" s="1"/>
  <c r="EE16" i="17"/>
  <c r="EE27" i="17" s="1"/>
  <c r="DW16" i="17"/>
  <c r="DW27" i="17" s="1"/>
  <c r="DO16" i="17"/>
  <c r="DO27" i="17" s="1"/>
  <c r="DO29" i="17" s="1"/>
  <c r="DD16" i="17"/>
  <c r="DD27" i="17" s="1"/>
  <c r="CV16" i="17"/>
  <c r="CV27" i="17" s="1"/>
  <c r="CL16" i="17"/>
  <c r="CL27" i="17" s="1"/>
  <c r="CB16" i="17"/>
  <c r="CB27" i="17" s="1"/>
  <c r="CB29" i="17" s="1"/>
  <c r="CB19" i="17" s="1"/>
  <c r="CB20" i="17" s="1"/>
  <c r="BT16" i="17"/>
  <c r="BT27" i="17" s="1"/>
  <c r="BJ16" i="17"/>
  <c r="BJ27" i="17" s="1"/>
  <c r="BB16" i="17"/>
  <c r="BB27" i="17" s="1"/>
  <c r="AR16" i="17"/>
  <c r="AR27" i="17" s="1"/>
  <c r="AR29" i="17" s="1"/>
  <c r="AJ16" i="17"/>
  <c r="AJ27" i="17" s="1"/>
  <c r="Z16" i="17"/>
  <c r="Z27" i="17" s="1"/>
  <c r="P16" i="17"/>
  <c r="P27" i="17" s="1"/>
  <c r="H16" i="17"/>
  <c r="H27" i="17" s="1"/>
  <c r="H29" i="17" s="1"/>
  <c r="IV16" i="17"/>
  <c r="IV27" i="17" s="1"/>
  <c r="IN16" i="17"/>
  <c r="IN27" i="17" s="1"/>
  <c r="IE16" i="17"/>
  <c r="IE27" i="17" s="1"/>
  <c r="HW16" i="17"/>
  <c r="HW27" i="17" s="1"/>
  <c r="HL16" i="17"/>
  <c r="HL27" i="17" s="1"/>
  <c r="HD16" i="17"/>
  <c r="HD27" i="17" s="1"/>
  <c r="GU16" i="17"/>
  <c r="GU27" i="17" s="1"/>
  <c r="GJ16" i="17"/>
  <c r="GJ27" i="17" s="1"/>
  <c r="GJ29" i="17" s="1"/>
  <c r="GB16" i="17"/>
  <c r="GB27" i="17" s="1"/>
  <c r="FR16" i="17"/>
  <c r="FR27" i="17" s="1"/>
  <c r="FJ16" i="17"/>
  <c r="FJ27" i="17" s="1"/>
  <c r="EZ16" i="17"/>
  <c r="EZ27" i="17" s="1"/>
  <c r="ER16" i="17"/>
  <c r="ER27" i="17" s="1"/>
  <c r="EH16" i="17"/>
  <c r="EH27" i="17" s="1"/>
  <c r="DX16" i="17"/>
  <c r="DX27" i="17" s="1"/>
  <c r="DP16" i="17"/>
  <c r="DP27" i="17" s="1"/>
  <c r="DG16" i="17"/>
  <c r="DG27" i="17" s="1"/>
  <c r="CY16" i="17"/>
  <c r="CY27" i="17" s="1"/>
  <c r="CQ16" i="17"/>
  <c r="CQ27" i="17" s="1"/>
  <c r="CI16" i="17"/>
  <c r="CI27" i="17" s="1"/>
  <c r="CI29" i="17" s="1"/>
  <c r="CI31" i="17" s="1"/>
  <c r="CA16" i="17"/>
  <c r="CA27" i="17" s="1"/>
  <c r="BS16" i="17"/>
  <c r="BS27" i="17" s="1"/>
  <c r="BK16" i="17"/>
  <c r="BK27" i="17" s="1"/>
  <c r="BC16" i="17"/>
  <c r="BC27" i="17" s="1"/>
  <c r="BC29" i="17" s="1"/>
  <c r="AU16" i="17"/>
  <c r="AU27" i="17" s="1"/>
  <c r="AM16" i="17"/>
  <c r="AM27" i="17" s="1"/>
  <c r="AE16" i="17"/>
  <c r="AE27" i="17" s="1"/>
  <c r="W16" i="17"/>
  <c r="W27" i="17" s="1"/>
  <c r="O16" i="17"/>
  <c r="O27" i="17" s="1"/>
  <c r="G16" i="17"/>
  <c r="G27" i="17" s="1"/>
  <c r="IS16" i="17"/>
  <c r="IS27" i="17" s="1"/>
  <c r="IF16" i="17"/>
  <c r="IF27" i="17" s="1"/>
  <c r="IF29" i="17" s="1"/>
  <c r="HV16" i="17"/>
  <c r="HV27" i="17" s="1"/>
  <c r="HI16" i="17"/>
  <c r="HI27" i="17" s="1"/>
  <c r="GV16" i="17"/>
  <c r="GV27" i="17" s="1"/>
  <c r="GK16" i="17"/>
  <c r="GK27" i="17" s="1"/>
  <c r="FY16" i="17"/>
  <c r="FY27" i="17" s="1"/>
  <c r="FO16" i="17"/>
  <c r="FO27" i="17" s="1"/>
  <c r="FE16" i="17"/>
  <c r="FE27" i="17" s="1"/>
  <c r="ES16" i="17"/>
  <c r="ES27" i="17" s="1"/>
  <c r="EI16" i="17"/>
  <c r="EI27" i="17" s="1"/>
  <c r="DY16" i="17"/>
  <c r="DY27" i="17" s="1"/>
  <c r="DM16" i="17"/>
  <c r="DM27" i="17" s="1"/>
  <c r="CZ16" i="17"/>
  <c r="CZ27" i="17" s="1"/>
  <c r="CZ29" i="17" s="1"/>
  <c r="CN16" i="17"/>
  <c r="CN27" i="17" s="1"/>
  <c r="BZ16" i="17"/>
  <c r="BZ27" i="17" s="1"/>
  <c r="BP16" i="17"/>
  <c r="BP27" i="17" s="1"/>
  <c r="BD16" i="17"/>
  <c r="BD27" i="17" s="1"/>
  <c r="BD29" i="17" s="1"/>
  <c r="AP16" i="17"/>
  <c r="AP27" i="17" s="1"/>
  <c r="AD16" i="17"/>
  <c r="AD27" i="17" s="1"/>
  <c r="T16" i="17"/>
  <c r="T27" i="17" s="1"/>
  <c r="F16" i="17"/>
  <c r="F27" i="17" s="1"/>
  <c r="F29" i="17" s="1"/>
  <c r="IR16" i="17"/>
  <c r="IR27" i="17" s="1"/>
  <c r="IG16" i="17"/>
  <c r="IG27" i="17" s="1"/>
  <c r="HU16" i="17"/>
  <c r="HU27" i="17" s="1"/>
  <c r="HH16" i="17"/>
  <c r="HH27" i="17" s="1"/>
  <c r="GW16" i="17"/>
  <c r="GW27" i="17" s="1"/>
  <c r="GH16" i="17"/>
  <c r="GH27" i="17" s="1"/>
  <c r="FX16" i="17"/>
  <c r="FX27" i="17" s="1"/>
  <c r="FL16" i="17"/>
  <c r="FL27" i="17" s="1"/>
  <c r="FL29" i="17" s="1"/>
  <c r="EX16" i="17"/>
  <c r="EX27" i="17" s="1"/>
  <c r="EL16" i="17"/>
  <c r="EL27" i="17" s="1"/>
  <c r="EB16" i="17"/>
  <c r="EB27" i="17" s="1"/>
  <c r="DN16" i="17"/>
  <c r="DN27" i="17" s="1"/>
  <c r="DN29" i="17" s="1"/>
  <c r="DC16" i="17"/>
  <c r="DC27" i="17" s="1"/>
  <c r="CS16" i="17"/>
  <c r="CS27" i="17" s="1"/>
  <c r="CG16" i="17"/>
  <c r="CG27" i="17" s="1"/>
  <c r="BW16" i="17"/>
  <c r="BW27" i="17" s="1"/>
  <c r="BM16" i="17"/>
  <c r="BM27" i="17" s="1"/>
  <c r="BA16" i="17"/>
  <c r="BA27" i="17" s="1"/>
  <c r="AQ16" i="17"/>
  <c r="AQ27" i="17" s="1"/>
  <c r="AG16" i="17"/>
  <c r="AG27" i="17" s="1"/>
  <c r="U16" i="17"/>
  <c r="U27" i="17" s="1"/>
  <c r="U29" i="17" s="1"/>
  <c r="K16" i="17"/>
  <c r="K27" i="17" s="1"/>
  <c r="IQ16" i="17"/>
  <c r="IQ27" i="17" s="1"/>
  <c r="HZ16" i="17"/>
  <c r="HZ27" i="17" s="1"/>
  <c r="HM16" i="17"/>
  <c r="HM27" i="17" s="1"/>
  <c r="GT16" i="17"/>
  <c r="GT27" i="17" s="1"/>
  <c r="GE16" i="17"/>
  <c r="GE27" i="17" s="1"/>
  <c r="FQ16" i="17"/>
  <c r="FQ27" i="17" s="1"/>
  <c r="FA16" i="17"/>
  <c r="FA27" i="17" s="1"/>
  <c r="EO16" i="17"/>
  <c r="EO27" i="17" s="1"/>
  <c r="EA16" i="17"/>
  <c r="EA27" i="17" s="1"/>
  <c r="DH16" i="17"/>
  <c r="DH27" i="17" s="1"/>
  <c r="CR16" i="17"/>
  <c r="CR27" i="17" s="1"/>
  <c r="CF16" i="17"/>
  <c r="CF27" i="17" s="1"/>
  <c r="BL16" i="17"/>
  <c r="BL27" i="17" s="1"/>
  <c r="AV16" i="17"/>
  <c r="AV27" i="17" s="1"/>
  <c r="AF16" i="17"/>
  <c r="AF27" i="17" s="1"/>
  <c r="AF29" i="17" s="1"/>
  <c r="N16" i="17"/>
  <c r="N27" i="17" s="1"/>
  <c r="B16" i="17"/>
  <c r="B27" i="17" s="1"/>
  <c r="IJ16" i="17"/>
  <c r="IJ27" i="17" s="1"/>
  <c r="HP16" i="17"/>
  <c r="HP27" i="17" s="1"/>
  <c r="HA16" i="17"/>
  <c r="HA27" i="17" s="1"/>
  <c r="GO16" i="17"/>
  <c r="GO27" i="17" s="1"/>
  <c r="FT16" i="17"/>
  <c r="FT27" i="17" s="1"/>
  <c r="FT29" i="17" s="1"/>
  <c r="FD16" i="17"/>
  <c r="FD27" i="17" s="1"/>
  <c r="FD29" i="17" s="1"/>
  <c r="FD30" i="17" s="1"/>
  <c r="EN16" i="17"/>
  <c r="EN27" i="17" s="1"/>
  <c r="DV16" i="17"/>
  <c r="DV27" i="17" s="1"/>
  <c r="DI16" i="17"/>
  <c r="DI27" i="17" s="1"/>
  <c r="CU16" i="17"/>
  <c r="CU27" i="17" s="1"/>
  <c r="CE16" i="17"/>
  <c r="CE27" i="17" s="1"/>
  <c r="BQ16" i="17"/>
  <c r="BQ27" i="17" s="1"/>
  <c r="BE16" i="17"/>
  <c r="BE27" i="17" s="1"/>
  <c r="AO16" i="17"/>
  <c r="AO27" i="17" s="1"/>
  <c r="AA16" i="17"/>
  <c r="AA27" i="17" s="1"/>
  <c r="M16" i="17"/>
  <c r="M27" i="17" s="1"/>
  <c r="IO16" i="17"/>
  <c r="IO27" i="17" s="1"/>
  <c r="HX16" i="17"/>
  <c r="HX27" i="17" s="1"/>
  <c r="HG16" i="17"/>
  <c r="HG27" i="17" s="1"/>
  <c r="GP16" i="17"/>
  <c r="GP27" i="17" s="1"/>
  <c r="GC16" i="17"/>
  <c r="GC27" i="17" s="1"/>
  <c r="FM16" i="17"/>
  <c r="FM27" i="17" s="1"/>
  <c r="EY16" i="17"/>
  <c r="EY27" i="17" s="1"/>
  <c r="EK16" i="17"/>
  <c r="EK27" i="17" s="1"/>
  <c r="DU16" i="17"/>
  <c r="DU27" i="17" s="1"/>
  <c r="DF16" i="17"/>
  <c r="DF27" i="17" s="1"/>
  <c r="CP16" i="17"/>
  <c r="CP27" i="17" s="1"/>
  <c r="BX16" i="17"/>
  <c r="BX27" i="17" s="1"/>
  <c r="BH16" i="17"/>
  <c r="BH27" i="17" s="1"/>
  <c r="AT16" i="17"/>
  <c r="AT27" i="17" s="1"/>
  <c r="AB16" i="17"/>
  <c r="AB27" i="17" s="1"/>
  <c r="L16" i="17"/>
  <c r="L27" i="17" s="1"/>
  <c r="IT16" i="17"/>
  <c r="IT27" i="17" s="1"/>
  <c r="JI27" i="17" s="1"/>
  <c r="IC16" i="17"/>
  <c r="IC27" i="17" s="1"/>
  <c r="HN16" i="17"/>
  <c r="HN27" i="17" s="1"/>
  <c r="GY16" i="17"/>
  <c r="GY27" i="17" s="1"/>
  <c r="GF16" i="17"/>
  <c r="GF27" i="17" s="1"/>
  <c r="FP16" i="17"/>
  <c r="FP27" i="17" s="1"/>
  <c r="FB16" i="17"/>
  <c r="FB27" i="17" s="1"/>
  <c r="EJ16" i="17"/>
  <c r="EJ27" i="17" s="1"/>
  <c r="DT16" i="17"/>
  <c r="DT27" i="17" s="1"/>
  <c r="DE16" i="17"/>
  <c r="DE27" i="17" s="1"/>
  <c r="CO16" i="17"/>
  <c r="CO27" i="17" s="1"/>
  <c r="CC16" i="17"/>
  <c r="CC27" i="17" s="1"/>
  <c r="BO16" i="17"/>
  <c r="BO27" i="17" s="1"/>
  <c r="AY16" i="17"/>
  <c r="AY27" i="17" s="1"/>
  <c r="AK16" i="17"/>
  <c r="AK27" i="17" s="1"/>
  <c r="Y16" i="17"/>
  <c r="Y27" i="17" s="1"/>
  <c r="I16" i="17"/>
  <c r="I27" i="17" s="1"/>
  <c r="I29" i="17" s="1"/>
  <c r="BK29" i="17"/>
  <c r="BS29" i="17"/>
  <c r="DX29" i="17"/>
  <c r="EL29" i="17"/>
  <c r="EL30" i="17" s="1"/>
  <c r="FJ29" i="17"/>
  <c r="DY29" i="17"/>
  <c r="IT15" i="17"/>
  <c r="IT26" i="17" s="1"/>
  <c r="IL15" i="17"/>
  <c r="IL26" i="17" s="1"/>
  <c r="IC15" i="17"/>
  <c r="IC26" i="17" s="1"/>
  <c r="HU15" i="17"/>
  <c r="HU26" i="17" s="1"/>
  <c r="HJ15" i="17"/>
  <c r="HJ26" i="17" s="1"/>
  <c r="HA15" i="17"/>
  <c r="HA26" i="17" s="1"/>
  <c r="HA29" i="17" s="1"/>
  <c r="GS15" i="17"/>
  <c r="GS26" i="17" s="1"/>
  <c r="GH15" i="17"/>
  <c r="GH26" i="17" s="1"/>
  <c r="FZ15" i="17"/>
  <c r="FZ26" i="17" s="1"/>
  <c r="FP15" i="17"/>
  <c r="FP26" i="17" s="1"/>
  <c r="FH15" i="17"/>
  <c r="FH26" i="17" s="1"/>
  <c r="FH29" i="17" s="1"/>
  <c r="EX15" i="17"/>
  <c r="EX26" i="17" s="1"/>
  <c r="EN15" i="17"/>
  <c r="EN26" i="17" s="1"/>
  <c r="EF15" i="17"/>
  <c r="EF26" i="17" s="1"/>
  <c r="EF29" i="17" s="1"/>
  <c r="DV15" i="17"/>
  <c r="DV26" i="17" s="1"/>
  <c r="DV29" i="17" s="1"/>
  <c r="DN15" i="17"/>
  <c r="DN26" i="17" s="1"/>
  <c r="DE15" i="17"/>
  <c r="DE26" i="17" s="1"/>
  <c r="CW15" i="17"/>
  <c r="CW26" i="17" s="1"/>
  <c r="CW29" i="17" s="1"/>
  <c r="CO15" i="17"/>
  <c r="CO26" i="17" s="1"/>
  <c r="CG15" i="17"/>
  <c r="CG26" i="17" s="1"/>
  <c r="BY15" i="17"/>
  <c r="BY26" i="17" s="1"/>
  <c r="BQ15" i="17"/>
  <c r="BQ26" i="17" s="1"/>
  <c r="BQ29" i="17" s="1"/>
  <c r="BI15" i="17"/>
  <c r="BI26" i="17" s="1"/>
  <c r="BI29" i="17" s="1"/>
  <c r="BJ33" i="17" s="1"/>
  <c r="BA15" i="17"/>
  <c r="BA26" i="17" s="1"/>
  <c r="AS15" i="17"/>
  <c r="AS26" i="17" s="1"/>
  <c r="AK15" i="17"/>
  <c r="AK26" i="17" s="1"/>
  <c r="IV15" i="17"/>
  <c r="IV26" i="17" s="1"/>
  <c r="IJ15" i="17"/>
  <c r="IJ26" i="17" s="1"/>
  <c r="HY15" i="17"/>
  <c r="HY26" i="17" s="1"/>
  <c r="HL15" i="17"/>
  <c r="HL26" i="17" s="1"/>
  <c r="GY15" i="17"/>
  <c r="GY26" i="17" s="1"/>
  <c r="GO15" i="17"/>
  <c r="GO26" i="17" s="1"/>
  <c r="GB15" i="17"/>
  <c r="GB26" i="17" s="1"/>
  <c r="GB29" i="17" s="1"/>
  <c r="FN15" i="17"/>
  <c r="FN26" i="17" s="1"/>
  <c r="FB15" i="17"/>
  <c r="FB26" i="17" s="1"/>
  <c r="ER15" i="17"/>
  <c r="ER26" i="17" s="1"/>
  <c r="ED15" i="17"/>
  <c r="ED26" i="17" s="1"/>
  <c r="DR15" i="17"/>
  <c r="DR26" i="17" s="1"/>
  <c r="DG15" i="17"/>
  <c r="DG26" i="17" s="1"/>
  <c r="CU15" i="17"/>
  <c r="CU26" i="17" s="1"/>
  <c r="CK15" i="17"/>
  <c r="CK26" i="17" s="1"/>
  <c r="CA15" i="17"/>
  <c r="CA26" i="17" s="1"/>
  <c r="BO15" i="17"/>
  <c r="BO26" i="17" s="1"/>
  <c r="BE15" i="17"/>
  <c r="BE26" i="17" s="1"/>
  <c r="AU15" i="17"/>
  <c r="AU26" i="17" s="1"/>
  <c r="AU29" i="17" s="1"/>
  <c r="AI15" i="17"/>
  <c r="AI26" i="17" s="1"/>
  <c r="AA15" i="17"/>
  <c r="AA26" i="17" s="1"/>
  <c r="AA29" i="17" s="1"/>
  <c r="S15" i="17"/>
  <c r="S26" i="17" s="1"/>
  <c r="K15" i="17"/>
  <c r="K26" i="17" s="1"/>
  <c r="K29" i="17" s="1"/>
  <c r="C15" i="17"/>
  <c r="C26" i="17" s="1"/>
  <c r="IQ15" i="17"/>
  <c r="IQ26" i="17" s="1"/>
  <c r="IF15" i="17"/>
  <c r="IF26" i="17" s="1"/>
  <c r="HX15" i="17"/>
  <c r="HX26" i="17" s="1"/>
  <c r="HO15" i="17"/>
  <c r="HO26" i="17" s="1"/>
  <c r="HG15" i="17"/>
  <c r="HG26" i="17" s="1"/>
  <c r="HG29" i="17" s="1"/>
  <c r="HG30" i="17" s="1"/>
  <c r="GV15" i="17"/>
  <c r="GV26" i="17" s="1"/>
  <c r="GN15" i="17"/>
  <c r="GN26" i="17" s="1"/>
  <c r="GE15" i="17"/>
  <c r="GE26" i="17" s="1"/>
  <c r="FW15" i="17"/>
  <c r="FW26" i="17" s="1"/>
  <c r="FO15" i="17"/>
  <c r="FO26" i="17" s="1"/>
  <c r="FG15" i="17"/>
  <c r="FG26" i="17" s="1"/>
  <c r="EY15" i="17"/>
  <c r="EY26" i="17" s="1"/>
  <c r="EQ15" i="17"/>
  <c r="EQ26" i="17" s="1"/>
  <c r="EI15" i="17"/>
  <c r="EI26" i="17" s="1"/>
  <c r="EA15" i="17"/>
  <c r="EA26" i="17" s="1"/>
  <c r="EA29" i="17" s="1"/>
  <c r="EA30" i="17" s="1"/>
  <c r="DS15" i="17"/>
  <c r="DS26" i="17" s="1"/>
  <c r="DH15" i="17"/>
  <c r="DH26" i="17" s="1"/>
  <c r="CZ15" i="17"/>
  <c r="CZ26" i="17" s="1"/>
  <c r="CP15" i="17"/>
  <c r="CP26" i="17" s="1"/>
  <c r="CH15" i="17"/>
  <c r="CH26" i="17" s="1"/>
  <c r="BX15" i="17"/>
  <c r="BX26" i="17" s="1"/>
  <c r="BX29" i="17" s="1"/>
  <c r="BP15" i="17"/>
  <c r="BP26" i="17" s="1"/>
  <c r="BF15" i="17"/>
  <c r="BF26" i="17" s="1"/>
  <c r="AV15" i="17"/>
  <c r="AV26" i="17" s="1"/>
  <c r="AN15" i="17"/>
  <c r="AN26" i="17" s="1"/>
  <c r="AN29" i="17" s="1"/>
  <c r="AD15" i="17"/>
  <c r="AD26" i="17" s="1"/>
  <c r="V15" i="17"/>
  <c r="V26" i="17" s="1"/>
  <c r="L15" i="17"/>
  <c r="L26" i="17" s="1"/>
  <c r="D15" i="17"/>
  <c r="D26" i="17" s="1"/>
  <c r="D29" i="17" s="1"/>
  <c r="IR15" i="17"/>
  <c r="IR26" i="17" s="1"/>
  <c r="IE15" i="17"/>
  <c r="IE26" i="17" s="1"/>
  <c r="HN15" i="17"/>
  <c r="HN26" i="17" s="1"/>
  <c r="HN29" i="17" s="1"/>
  <c r="GW15" i="17"/>
  <c r="GW26" i="17" s="1"/>
  <c r="GF15" i="17"/>
  <c r="GF26" i="17" s="1"/>
  <c r="FR15" i="17"/>
  <c r="FR26" i="17" s="1"/>
  <c r="FR29" i="17" s="1"/>
  <c r="EZ15" i="17"/>
  <c r="EZ26" i="17" s="1"/>
  <c r="EJ15" i="17"/>
  <c r="EJ26" i="17" s="1"/>
  <c r="EJ29" i="17" s="1"/>
  <c r="DT15" i="17"/>
  <c r="DT26" i="17" s="1"/>
  <c r="DC15" i="17"/>
  <c r="DC26" i="17" s="1"/>
  <c r="DC29" i="17" s="1"/>
  <c r="CQ15" i="17"/>
  <c r="CQ26" i="17" s="1"/>
  <c r="CQ29" i="17" s="1"/>
  <c r="CC15" i="17"/>
  <c r="CC26" i="17" s="1"/>
  <c r="BM15" i="17"/>
  <c r="BM26" i="17" s="1"/>
  <c r="AY15" i="17"/>
  <c r="AY26" i="17" s="1"/>
  <c r="AY29" i="17" s="1"/>
  <c r="AM15" i="17"/>
  <c r="AM26" i="17" s="1"/>
  <c r="AM29" i="17" s="1"/>
  <c r="AM31" i="17" s="1"/>
  <c r="Y15" i="17"/>
  <c r="Y26" i="17" s="1"/>
  <c r="O15" i="17"/>
  <c r="O26" i="17" s="1"/>
  <c r="E15" i="17"/>
  <c r="E26" i="17" s="1"/>
  <c r="IO15" i="17"/>
  <c r="IO26" i="17" s="1"/>
  <c r="IB15" i="17"/>
  <c r="IB26" i="17" s="1"/>
  <c r="IB29" i="17" s="1"/>
  <c r="HQ15" i="17"/>
  <c r="HQ26" i="17" s="1"/>
  <c r="HE15" i="17"/>
  <c r="HE26" i="17" s="1"/>
  <c r="GR15" i="17"/>
  <c r="GR26" i="17" s="1"/>
  <c r="GG15" i="17"/>
  <c r="GG26" i="17" s="1"/>
  <c r="FU15" i="17"/>
  <c r="FU26" i="17" s="1"/>
  <c r="FK15" i="17"/>
  <c r="FK26" i="17" s="1"/>
  <c r="FA15" i="17"/>
  <c r="FA26" i="17" s="1"/>
  <c r="EO15" i="17"/>
  <c r="EO26" i="17" s="1"/>
  <c r="EE15" i="17"/>
  <c r="EE26" i="17" s="1"/>
  <c r="DU15" i="17"/>
  <c r="DU26" i="17" s="1"/>
  <c r="DF15" i="17"/>
  <c r="DF26" i="17" s="1"/>
  <c r="CV15" i="17"/>
  <c r="CV26" i="17" s="1"/>
  <c r="CV29" i="17" s="1"/>
  <c r="CJ15" i="17"/>
  <c r="CJ26" i="17" s="1"/>
  <c r="BV15" i="17"/>
  <c r="BV26" i="17" s="1"/>
  <c r="BJ15" i="17"/>
  <c r="BJ26" i="17" s="1"/>
  <c r="BJ29" i="17" s="1"/>
  <c r="AZ15" i="17"/>
  <c r="AZ26" i="17" s="1"/>
  <c r="AL15" i="17"/>
  <c r="AL26" i="17" s="1"/>
  <c r="Z15" i="17"/>
  <c r="Z26" i="17" s="1"/>
  <c r="Z29" i="17" s="1"/>
  <c r="Z30" i="17" s="1"/>
  <c r="N15" i="17"/>
  <c r="N26" i="17" s="1"/>
  <c r="N29" i="17" s="1"/>
  <c r="N30" i="17" s="1"/>
  <c r="B15" i="17"/>
  <c r="B26" i="17" s="1"/>
  <c r="IP15" i="17"/>
  <c r="IP26" i="17" s="1"/>
  <c r="IA15" i="17"/>
  <c r="IA26" i="17" s="1"/>
  <c r="HH15" i="17"/>
  <c r="HH26" i="17" s="1"/>
  <c r="GU15" i="17"/>
  <c r="GU26" i="17" s="1"/>
  <c r="GD15" i="17"/>
  <c r="GD26" i="17" s="1"/>
  <c r="FL15" i="17"/>
  <c r="FL26" i="17" s="1"/>
  <c r="EV15" i="17"/>
  <c r="EV26" i="17" s="1"/>
  <c r="EH15" i="17"/>
  <c r="EH26" i="17" s="1"/>
  <c r="EH29" i="17" s="1"/>
  <c r="DP15" i="17"/>
  <c r="DP26" i="17" s="1"/>
  <c r="DA15" i="17"/>
  <c r="DA26" i="17" s="1"/>
  <c r="CM15" i="17"/>
  <c r="CM26" i="17" s="1"/>
  <c r="BW15" i="17"/>
  <c r="BW26" i="17" s="1"/>
  <c r="BK15" i="17"/>
  <c r="BK26" i="17" s="1"/>
  <c r="AW15" i="17"/>
  <c r="AW26" i="17" s="1"/>
  <c r="AG15" i="17"/>
  <c r="AG26" i="17" s="1"/>
  <c r="W15" i="17"/>
  <c r="W26" i="17" s="1"/>
  <c r="M15" i="17"/>
  <c r="M26" i="17" s="1"/>
  <c r="IW15" i="17"/>
  <c r="IW26" i="17" s="1"/>
  <c r="IM15" i="17"/>
  <c r="IM26" i="17" s="1"/>
  <c r="HZ15" i="17"/>
  <c r="HZ26" i="17" s="1"/>
  <c r="JE26" i="17" s="1"/>
  <c r="HM15" i="17"/>
  <c r="HM26" i="17" s="1"/>
  <c r="GZ15" i="17"/>
  <c r="GZ26" i="17" s="1"/>
  <c r="GP15" i="17"/>
  <c r="GP26" i="17" s="1"/>
  <c r="GC15" i="17"/>
  <c r="GC26" i="17" s="1"/>
  <c r="FS15" i="17"/>
  <c r="FS26" i="17" s="1"/>
  <c r="FI15" i="17"/>
  <c r="FI26" i="17" s="1"/>
  <c r="EW15" i="17"/>
  <c r="EW26" i="17" s="1"/>
  <c r="EM15" i="17"/>
  <c r="EM26" i="17" s="1"/>
  <c r="EC15" i="17"/>
  <c r="EC26" i="17" s="1"/>
  <c r="DQ15" i="17"/>
  <c r="DQ26" i="17" s="1"/>
  <c r="DD15" i="17"/>
  <c r="DD26" i="17" s="1"/>
  <c r="CR15" i="17"/>
  <c r="CR26" i="17" s="1"/>
  <c r="CF15" i="17"/>
  <c r="CF26" i="17" s="1"/>
  <c r="BT15" i="17"/>
  <c r="BT26" i="17" s="1"/>
  <c r="BH15" i="17"/>
  <c r="BH26" i="17" s="1"/>
  <c r="AT15" i="17"/>
  <c r="AT26" i="17" s="1"/>
  <c r="AJ15" i="17"/>
  <c r="AJ26" i="17" s="1"/>
  <c r="X15" i="17"/>
  <c r="X26" i="17" s="1"/>
  <c r="J15" i="17"/>
  <c r="J26" i="17" s="1"/>
  <c r="C16" i="17"/>
  <c r="C27" i="17" s="1"/>
  <c r="AC16" i="17"/>
  <c r="AC27" i="17" s="1"/>
  <c r="BG16" i="17"/>
  <c r="BG27" i="17" s="1"/>
  <c r="BG29" i="17" s="1"/>
  <c r="CK16" i="17"/>
  <c r="CK27" i="17" s="1"/>
  <c r="DL16" i="17"/>
  <c r="DL27" i="17" s="1"/>
  <c r="DL29" i="17" s="1"/>
  <c r="ET16" i="17"/>
  <c r="ET27" i="17" s="1"/>
  <c r="FZ16" i="17"/>
  <c r="FZ27" i="17" s="1"/>
  <c r="HF16" i="17"/>
  <c r="HF27" i="17" s="1"/>
  <c r="IL16" i="17"/>
  <c r="IL27" i="17" s="1"/>
  <c r="V16" i="17"/>
  <c r="V27" i="17" s="1"/>
  <c r="AZ16" i="17"/>
  <c r="AZ27" i="17" s="1"/>
  <c r="CH16" i="17"/>
  <c r="CH27" i="17" s="1"/>
  <c r="DQ16" i="17"/>
  <c r="DQ27" i="17" s="1"/>
  <c r="EQ16" i="17"/>
  <c r="EQ27" i="17" s="1"/>
  <c r="FU16" i="17"/>
  <c r="FU27" i="17" s="1"/>
  <c r="GX16" i="17"/>
  <c r="GX27" i="17" s="1"/>
  <c r="ID16" i="17"/>
  <c r="ID27" i="17" s="1"/>
  <c r="S29" i="17"/>
  <c r="AQ29" i="17"/>
  <c r="GH29" i="17"/>
  <c r="HU29" i="17"/>
  <c r="AD29" i="17"/>
  <c r="BP29" i="17"/>
  <c r="CP29" i="17"/>
  <c r="EQ29" i="17"/>
  <c r="GR29" i="17"/>
  <c r="E16" i="17"/>
  <c r="E27" i="17" s="1"/>
  <c r="AI16" i="17"/>
  <c r="AI27" i="17" s="1"/>
  <c r="BI16" i="17"/>
  <c r="BI27" i="17" s="1"/>
  <c r="CM16" i="17"/>
  <c r="CM27" i="17" s="1"/>
  <c r="DR16" i="17"/>
  <c r="DR27" i="17" s="1"/>
  <c r="EV16" i="17"/>
  <c r="EV27" i="17" s="1"/>
  <c r="GD16" i="17"/>
  <c r="GD27" i="17" s="1"/>
  <c r="HJ16" i="17"/>
  <c r="HJ27" i="17" s="1"/>
  <c r="IP16" i="17"/>
  <c r="IP27" i="17" s="1"/>
  <c r="X16" i="17"/>
  <c r="X27" i="17" s="1"/>
  <c r="BF16" i="17"/>
  <c r="BF27" i="17" s="1"/>
  <c r="CJ16" i="17"/>
  <c r="CJ27" i="17" s="1"/>
  <c r="DS16" i="17"/>
  <c r="DS27" i="17" s="1"/>
  <c r="DS29" i="17" s="1"/>
  <c r="EW16" i="17"/>
  <c r="EW27" i="17" s="1"/>
  <c r="FW16" i="17"/>
  <c r="FW27" i="17" s="1"/>
  <c r="HE16" i="17"/>
  <c r="HE27" i="17" s="1"/>
  <c r="IK16" i="17"/>
  <c r="IK27" i="17" s="1"/>
  <c r="ER29" i="17"/>
  <c r="FX29" i="17"/>
  <c r="GV29" i="17"/>
  <c r="IV17" i="17"/>
  <c r="IV28" i="17" s="1"/>
  <c r="IP17" i="17"/>
  <c r="IP28" i="17" s="1"/>
  <c r="HY17" i="17"/>
  <c r="HY28" i="17" s="1"/>
  <c r="HF17" i="17"/>
  <c r="HF28" i="17" s="1"/>
  <c r="HF29" i="17" s="1"/>
  <c r="HF19" i="17" s="1"/>
  <c r="HF20" i="17" s="1"/>
  <c r="GO17" i="17"/>
  <c r="GO28" i="17" s="1"/>
  <c r="GO29" i="17" s="1"/>
  <c r="GO31" i="17" s="1"/>
  <c r="GD17" i="17"/>
  <c r="GD28" i="17" s="1"/>
  <c r="GD29" i="17" s="1"/>
  <c r="GE32" i="17" s="1"/>
  <c r="FT17" i="17"/>
  <c r="FT28" i="17" s="1"/>
  <c r="FL17" i="17"/>
  <c r="FL28" i="17" s="1"/>
  <c r="FB17" i="17"/>
  <c r="FB28" i="17" s="1"/>
  <c r="ET17" i="17"/>
  <c r="ET28" i="17" s="1"/>
  <c r="ET29" i="17" s="1"/>
  <c r="EJ17" i="17"/>
  <c r="EJ28" i="17" s="1"/>
  <c r="EB17" i="17"/>
  <c r="EB28" i="17" s="1"/>
  <c r="EB29" i="17" s="1"/>
  <c r="DR17" i="17"/>
  <c r="DR28" i="17" s="1"/>
  <c r="DI17" i="17"/>
  <c r="DI28" i="17" s="1"/>
  <c r="DA17" i="17"/>
  <c r="DA28" i="17" s="1"/>
  <c r="CS17" i="17"/>
  <c r="CS28" i="17" s="1"/>
  <c r="CS29" i="17" s="1"/>
  <c r="CK17" i="17"/>
  <c r="CK28" i="17" s="1"/>
  <c r="CC17" i="17"/>
  <c r="CC28" i="17" s="1"/>
  <c r="BU17" i="17"/>
  <c r="BU28" i="17" s="1"/>
  <c r="BU29" i="17" s="1"/>
  <c r="BM17" i="17"/>
  <c r="BM28" i="17" s="1"/>
  <c r="BE17" i="17"/>
  <c r="BE28" i="17" s="1"/>
  <c r="AW17" i="17"/>
  <c r="AW28" i="17" s="1"/>
  <c r="AW29" i="17" s="1"/>
  <c r="AW30" i="17" s="1"/>
  <c r="AO17" i="17"/>
  <c r="AO28" i="17" s="1"/>
  <c r="AG17" i="17"/>
  <c r="AG28" i="17" s="1"/>
  <c r="Y17" i="17"/>
  <c r="Y28" i="17" s="1"/>
  <c r="Q17" i="17"/>
  <c r="Q28" i="17" s="1"/>
  <c r="Q29" i="17" s="1"/>
  <c r="I17" i="17"/>
  <c r="I28" i="17" s="1"/>
  <c r="IW17" i="17"/>
  <c r="IW28" i="17" s="1"/>
  <c r="IO17" i="17"/>
  <c r="IO28" i="17" s="1"/>
  <c r="ID17" i="17"/>
  <c r="ID28" i="17" s="1"/>
  <c r="HV17" i="17"/>
  <c r="HV28" i="17" s="1"/>
  <c r="HM17" i="17"/>
  <c r="HM28" i="17" s="1"/>
  <c r="HE17" i="17"/>
  <c r="HE28" i="17" s="1"/>
  <c r="GT17" i="17"/>
  <c r="GT28" i="17" s="1"/>
  <c r="GK17" i="17"/>
  <c r="GK28" i="17" s="1"/>
  <c r="GC17" i="17"/>
  <c r="GC28" i="17" s="1"/>
  <c r="FU17" i="17"/>
  <c r="FU28" i="17" s="1"/>
  <c r="FM17" i="17"/>
  <c r="FM28" i="17" s="1"/>
  <c r="JD28" i="17" s="1"/>
  <c r="FE17" i="17"/>
  <c r="FE28" i="17" s="1"/>
  <c r="EW17" i="17"/>
  <c r="EW28" i="17" s="1"/>
  <c r="EO17" i="17"/>
  <c r="EO28" i="17" s="1"/>
  <c r="EG17" i="17"/>
  <c r="EG28" i="17" s="1"/>
  <c r="EG29" i="17" s="1"/>
  <c r="EG30" i="17" s="1"/>
  <c r="DY17" i="17"/>
  <c r="DY28" i="17" s="1"/>
  <c r="DQ17" i="17"/>
  <c r="DQ28" i="17" s="1"/>
  <c r="DF17" i="17"/>
  <c r="DF28" i="17" s="1"/>
  <c r="CX17" i="17"/>
  <c r="CX28" i="17" s="1"/>
  <c r="CX29" i="17" s="1"/>
  <c r="CN17" i="17"/>
  <c r="CN28" i="17" s="1"/>
  <c r="CN29" i="17" s="1"/>
  <c r="CN30" i="17" s="1"/>
  <c r="CF17" i="17"/>
  <c r="CF28" i="17" s="1"/>
  <c r="CF29" i="17" s="1"/>
  <c r="BV17" i="17"/>
  <c r="BV28" i="17" s="1"/>
  <c r="BL17" i="17"/>
  <c r="BL28" i="17" s="1"/>
  <c r="BL29" i="17" s="1"/>
  <c r="BD17" i="17"/>
  <c r="BD28" i="17" s="1"/>
  <c r="AT17" i="17"/>
  <c r="AT28" i="17" s="1"/>
  <c r="AL17" i="17"/>
  <c r="AL28" i="17" s="1"/>
  <c r="AB17" i="17"/>
  <c r="AB28" i="17" s="1"/>
  <c r="AB29" i="17" s="1"/>
  <c r="T17" i="17"/>
  <c r="T28" i="17" s="1"/>
  <c r="T29" i="17" s="1"/>
  <c r="T30" i="17" s="1"/>
  <c r="J17" i="17"/>
  <c r="J28" i="17" s="1"/>
  <c r="J29" i="17" s="1"/>
  <c r="B17" i="17"/>
  <c r="B28" i="17" s="1"/>
  <c r="AC29" i="17"/>
  <c r="BA29" i="17"/>
  <c r="CG29" i="17"/>
  <c r="CO29" i="17"/>
  <c r="CO31" i="17" s="1"/>
  <c r="P29" i="17"/>
  <c r="BB29" i="17"/>
  <c r="CL29" i="17"/>
  <c r="DW29" i="17"/>
  <c r="EE29" i="17"/>
  <c r="EF32" i="17" s="1"/>
  <c r="FC29" i="17"/>
  <c r="FD33" i="17" s="1"/>
  <c r="FS29" i="17"/>
  <c r="FS19" i="17" s="1"/>
  <c r="FS20" i="17" s="1"/>
  <c r="GI29" i="17"/>
  <c r="IS14" i="17"/>
  <c r="IS25" i="17" s="1"/>
  <c r="IK14" i="17"/>
  <c r="IK25" i="17" s="1"/>
  <c r="IZ25" i="17" s="1"/>
  <c r="HZ14" i="17"/>
  <c r="HZ25" i="17" s="1"/>
  <c r="HQ14" i="17"/>
  <c r="HQ25" i="17" s="1"/>
  <c r="HI14" i="17"/>
  <c r="HI25" i="17" s="1"/>
  <c r="JD25" i="17" s="1"/>
  <c r="GX14" i="17"/>
  <c r="GX25" i="17" s="1"/>
  <c r="JI25" i="17" s="1"/>
  <c r="GP14" i="17"/>
  <c r="GP25" i="17" s="1"/>
  <c r="GG14" i="17"/>
  <c r="GG25" i="17" s="1"/>
  <c r="FY14" i="17"/>
  <c r="FY25" i="17" s="1"/>
  <c r="FQ14" i="17"/>
  <c r="FQ25" i="17" s="1"/>
  <c r="FI14" i="17"/>
  <c r="FI25" i="17" s="1"/>
  <c r="FA14" i="17"/>
  <c r="FA25" i="17" s="1"/>
  <c r="ES14" i="17"/>
  <c r="ES25" i="17" s="1"/>
  <c r="EK14" i="17"/>
  <c r="EK25" i="17" s="1"/>
  <c r="EK29" i="17" s="1"/>
  <c r="EC14" i="17"/>
  <c r="EC25" i="17" s="1"/>
  <c r="DU14" i="17"/>
  <c r="DU25" i="17" s="1"/>
  <c r="DM14" i="17"/>
  <c r="DM25" i="17" s="1"/>
  <c r="DM29" i="17" s="1"/>
  <c r="L17" i="17"/>
  <c r="L28" i="17" s="1"/>
  <c r="L29" i="17" s="1"/>
  <c r="X17" i="17"/>
  <c r="X28" i="17" s="1"/>
  <c r="AJ17" i="17"/>
  <c r="AJ28" i="17" s="1"/>
  <c r="AV17" i="17"/>
  <c r="AV28" i="17" s="1"/>
  <c r="BH17" i="17"/>
  <c r="BH28" i="17" s="1"/>
  <c r="BT17" i="17"/>
  <c r="BT28" i="17" s="1"/>
  <c r="BT29" i="17" s="1"/>
  <c r="CH17" i="17"/>
  <c r="CH28" i="17" s="1"/>
  <c r="CH29" i="17" s="1"/>
  <c r="CR17" i="17"/>
  <c r="CR28" i="17" s="1"/>
  <c r="DD17" i="17"/>
  <c r="DD28" i="17" s="1"/>
  <c r="DD29" i="17" s="1"/>
  <c r="DS17" i="17"/>
  <c r="DS28" i="17" s="1"/>
  <c r="EC17" i="17"/>
  <c r="EC28" i="17" s="1"/>
  <c r="EC29" i="17" s="1"/>
  <c r="EC31" i="17" s="1"/>
  <c r="EM17" i="17"/>
  <c r="EM28" i="17" s="1"/>
  <c r="EY17" i="17"/>
  <c r="EY28" i="17" s="1"/>
  <c r="EY29" i="17" s="1"/>
  <c r="FI17" i="17"/>
  <c r="FI28" i="17" s="1"/>
  <c r="FS17" i="17"/>
  <c r="FS28" i="17" s="1"/>
  <c r="GE17" i="17"/>
  <c r="GE28" i="17" s="1"/>
  <c r="GE29" i="17" s="1"/>
  <c r="GE30" i="17" s="1"/>
  <c r="GP17" i="17"/>
  <c r="GP28" i="17" s="1"/>
  <c r="GZ17" i="17"/>
  <c r="GZ28" i="17" s="1"/>
  <c r="HO17" i="17"/>
  <c r="HO28" i="17" s="1"/>
  <c r="HZ17" i="17"/>
  <c r="HZ28" i="17" s="1"/>
  <c r="IM17" i="17"/>
  <c r="IM28" i="17" s="1"/>
  <c r="C17" i="17"/>
  <c r="C28" i="17" s="1"/>
  <c r="M17" i="17"/>
  <c r="M28" i="17" s="1"/>
  <c r="M29" i="17" s="1"/>
  <c r="W17" i="17"/>
  <c r="W28" i="17" s="1"/>
  <c r="AI17" i="17"/>
  <c r="AI28" i="17" s="1"/>
  <c r="AS17" i="17"/>
  <c r="AS28" i="17" s="1"/>
  <c r="BC17" i="17"/>
  <c r="BC28" i="17" s="1"/>
  <c r="BO17" i="17"/>
  <c r="BO28" i="17" s="1"/>
  <c r="BY17" i="17"/>
  <c r="BY28" i="17" s="1"/>
  <c r="CI17" i="17"/>
  <c r="CI28" i="17" s="1"/>
  <c r="CU17" i="17"/>
  <c r="CU28" i="17" s="1"/>
  <c r="DE17" i="17"/>
  <c r="DE28" i="17" s="1"/>
  <c r="DP17" i="17"/>
  <c r="DP28" i="17" s="1"/>
  <c r="ED17" i="17"/>
  <c r="ED28" i="17" s="1"/>
  <c r="EN17" i="17"/>
  <c r="EN28" i="17" s="1"/>
  <c r="EZ17" i="17"/>
  <c r="EZ28" i="17" s="1"/>
  <c r="FN17" i="17"/>
  <c r="FN28" i="17" s="1"/>
  <c r="FN29" i="17" s="1"/>
  <c r="FZ17" i="17"/>
  <c r="FZ28" i="17" s="1"/>
  <c r="GJ17" i="17"/>
  <c r="GJ28" i="17" s="1"/>
  <c r="HJ17" i="17"/>
  <c r="HJ28" i="17" s="1"/>
  <c r="IG17" i="17"/>
  <c r="IG28" i="17" s="1"/>
  <c r="M31" i="17"/>
  <c r="U18" i="17"/>
  <c r="AC31" i="17"/>
  <c r="BA18" i="17"/>
  <c r="BI31" i="17"/>
  <c r="BQ31" i="17"/>
  <c r="BQ18" i="17"/>
  <c r="BU19" i="17"/>
  <c r="BU20" i="17" s="1"/>
  <c r="CG31" i="17"/>
  <c r="CG18" i="17"/>
  <c r="CS19" i="17"/>
  <c r="CW31" i="17"/>
  <c r="CW18" i="17"/>
  <c r="EB30" i="17"/>
  <c r="EB19" i="17"/>
  <c r="ET31" i="17"/>
  <c r="FN31" i="17"/>
  <c r="FZ38" i="17"/>
  <c r="GE38" i="17" s="1"/>
  <c r="HU31" i="17"/>
  <c r="HU30" i="17"/>
  <c r="HU19" i="17"/>
  <c r="HU20" i="17" s="1"/>
  <c r="HU18" i="17"/>
  <c r="D30" i="17"/>
  <c r="K33" i="17"/>
  <c r="K19" i="17"/>
  <c r="K20" i="17" s="1"/>
  <c r="K18" i="17"/>
  <c r="S31" i="17"/>
  <c r="S30" i="17"/>
  <c r="S19" i="17"/>
  <c r="S20" i="17" s="1"/>
  <c r="S18" i="17"/>
  <c r="AA32" i="17"/>
  <c r="AQ30" i="17"/>
  <c r="AU31" i="17"/>
  <c r="BC31" i="17"/>
  <c r="BG31" i="17"/>
  <c r="BS32" i="17"/>
  <c r="BS31" i="17"/>
  <c r="CQ33" i="17"/>
  <c r="DC33" i="17"/>
  <c r="DC19" i="17"/>
  <c r="DC20" i="17" s="1"/>
  <c r="DC18" i="17"/>
  <c r="DL18" i="17"/>
  <c r="DX30" i="17"/>
  <c r="DX19" i="17"/>
  <c r="DX20" i="17" s="1"/>
  <c r="FJ31" i="17"/>
  <c r="FJ30" i="17"/>
  <c r="FJ19" i="17"/>
  <c r="FJ20" i="17" s="1"/>
  <c r="FJ18" i="17"/>
  <c r="FR31" i="17"/>
  <c r="FR30" i="17"/>
  <c r="GE39" i="17"/>
  <c r="GF39" i="17" s="1"/>
  <c r="AB19" i="17"/>
  <c r="AB20" i="17" s="1"/>
  <c r="BR33" i="17"/>
  <c r="BR32" i="17"/>
  <c r="BR31" i="17"/>
  <c r="BR30" i="17"/>
  <c r="BR18" i="17"/>
  <c r="BR19" i="17"/>
  <c r="BR20" i="17" s="1"/>
  <c r="CF31" i="17"/>
  <c r="CF30" i="17"/>
  <c r="CX31" i="17"/>
  <c r="DM19" i="17"/>
  <c r="DM20" i="17" s="1"/>
  <c r="DY30" i="17"/>
  <c r="EC32" i="17"/>
  <c r="Z54" i="17" s="1"/>
  <c r="B65" i="17" s="1"/>
  <c r="EC30" i="17"/>
  <c r="EJ18" i="17"/>
  <c r="ER31" i="17"/>
  <c r="ER30" i="17"/>
  <c r="ER19" i="17"/>
  <c r="ER18" i="17"/>
  <c r="FH30" i="17"/>
  <c r="FX31" i="17"/>
  <c r="FX30" i="17"/>
  <c r="FX19" i="17"/>
  <c r="FX18" i="17"/>
  <c r="GO30" i="17"/>
  <c r="HF31" i="17"/>
  <c r="HF30" i="17"/>
  <c r="HN31" i="17"/>
  <c r="HN30" i="17"/>
  <c r="HN19" i="17"/>
  <c r="HN20" i="17" s="1"/>
  <c r="HN18" i="17"/>
  <c r="FE13" i="17"/>
  <c r="FE24" i="17" s="1"/>
  <c r="FE29" i="17" s="1"/>
  <c r="FI13" i="17"/>
  <c r="FI24" i="17" s="1"/>
  <c r="FI29" i="17" s="1"/>
  <c r="FJ33" i="17" s="1"/>
  <c r="FM13" i="17"/>
  <c r="FM24" i="17" s="1"/>
  <c r="FQ13" i="17"/>
  <c r="FQ24" i="17" s="1"/>
  <c r="FU13" i="17"/>
  <c r="FU24" i="17" s="1"/>
  <c r="FY13" i="17"/>
  <c r="FY24" i="17" s="1"/>
  <c r="GC13" i="17"/>
  <c r="GC24" i="17" s="1"/>
  <c r="GG13" i="17"/>
  <c r="GG24" i="17" s="1"/>
  <c r="GK13" i="17"/>
  <c r="GK24" i="17" s="1"/>
  <c r="GP13" i="17"/>
  <c r="GP24" i="17" s="1"/>
  <c r="GT13" i="17"/>
  <c r="GT24" i="17" s="1"/>
  <c r="GX13" i="17"/>
  <c r="GX24" i="17" s="1"/>
  <c r="HE13" i="17"/>
  <c r="HE24" i="17" s="1"/>
  <c r="HI13" i="17"/>
  <c r="HI24" i="17" s="1"/>
  <c r="HM13" i="17"/>
  <c r="HM24" i="17" s="1"/>
  <c r="HQ13" i="17"/>
  <c r="HQ24" i="17" s="1"/>
  <c r="HQ29" i="17" s="1"/>
  <c r="HV13" i="17"/>
  <c r="HV24" i="17" s="1"/>
  <c r="HV29" i="17" s="1"/>
  <c r="HZ13" i="17"/>
  <c r="HZ24" i="17" s="1"/>
  <c r="ID13" i="17"/>
  <c r="ID24" i="17" s="1"/>
  <c r="IK13" i="17"/>
  <c r="IK24" i="17" s="1"/>
  <c r="IO13" i="17"/>
  <c r="IO24" i="17" s="1"/>
  <c r="IS13" i="17"/>
  <c r="IS24" i="17" s="1"/>
  <c r="IW13" i="17"/>
  <c r="IW24" i="17" s="1"/>
  <c r="IG13" i="17"/>
  <c r="IG24" i="17" s="1"/>
  <c r="IL13" i="17"/>
  <c r="IL24" i="17" s="1"/>
  <c r="IP13" i="17"/>
  <c r="IP24" i="17" s="1"/>
  <c r="IT13" i="17"/>
  <c r="IT24" i="17" s="1"/>
  <c r="IY25" i="17"/>
  <c r="JC25" i="17"/>
  <c r="JG25" i="17"/>
  <c r="JK25" i="17"/>
  <c r="JB25" i="17"/>
  <c r="JF25" i="17"/>
  <c r="JJ25" i="17"/>
  <c r="GQ17" i="17"/>
  <c r="GQ28" i="17" s="1"/>
  <c r="GQ29" i="17" s="1"/>
  <c r="GU17" i="17"/>
  <c r="GU28" i="17" s="1"/>
  <c r="GY17" i="17"/>
  <c r="GY28" i="17" s="1"/>
  <c r="HD17" i="17"/>
  <c r="HD28" i="17" s="1"/>
  <c r="HD29" i="17" s="1"/>
  <c r="HH17" i="17"/>
  <c r="HH28" i="17" s="1"/>
  <c r="HL17" i="17"/>
  <c r="HL28" i="17" s="1"/>
  <c r="HL29" i="17" s="1"/>
  <c r="HP17" i="17"/>
  <c r="HP28" i="17" s="1"/>
  <c r="HW17" i="17"/>
  <c r="HW28" i="17" s="1"/>
  <c r="IA17" i="17"/>
  <c r="IA28" i="17" s="1"/>
  <c r="IE17" i="17"/>
  <c r="IE28" i="17" s="1"/>
  <c r="JJ28" i="17" s="1"/>
  <c r="IJ17" i="17"/>
  <c r="IJ28" i="17" s="1"/>
  <c r="IN17" i="17"/>
  <c r="IN28" i="17" s="1"/>
  <c r="IN29" i="17" s="1"/>
  <c r="IR17" i="17"/>
  <c r="IR28" i="17" s="1"/>
  <c r="IZ26" i="17"/>
  <c r="JH26" i="17"/>
  <c r="JK27" i="17"/>
  <c r="L18" i="17"/>
  <c r="P31" i="17"/>
  <c r="P30" i="17"/>
  <c r="P18" i="17"/>
  <c r="P19" i="17"/>
  <c r="P20" i="17" s="1"/>
  <c r="Z31" i="17"/>
  <c r="Z18" i="17"/>
  <c r="Z19" i="17"/>
  <c r="Z20" i="17" s="1"/>
  <c r="AD31" i="17"/>
  <c r="AD30" i="17"/>
  <c r="AD18" i="17"/>
  <c r="AD19" i="17"/>
  <c r="AD20" i="17" s="1"/>
  <c r="AN31" i="17"/>
  <c r="BB18" i="17"/>
  <c r="BJ31" i="17"/>
  <c r="BJ30" i="17"/>
  <c r="BJ18" i="17"/>
  <c r="BJ19" i="17"/>
  <c r="BJ20" i="17" s="1"/>
  <c r="BP30" i="17"/>
  <c r="BX31" i="17"/>
  <c r="CH33" i="17"/>
  <c r="CL31" i="17"/>
  <c r="CL30" i="17"/>
  <c r="CL18" i="17"/>
  <c r="CL19" i="17"/>
  <c r="CL20" i="17" s="1"/>
  <c r="CP33" i="17"/>
  <c r="CP31" i="17"/>
  <c r="CV31" i="17"/>
  <c r="DD19" i="17"/>
  <c r="DD20" i="17" s="1"/>
  <c r="DS19" i="17"/>
  <c r="DS20" i="17" s="1"/>
  <c r="DW30" i="17"/>
  <c r="EA31" i="17"/>
  <c r="EA18" i="17"/>
  <c r="EA19" i="17"/>
  <c r="EA20" i="17" s="1"/>
  <c r="EF33" i="17"/>
  <c r="EF31" i="17"/>
  <c r="EF30" i="17"/>
  <c r="EF19" i="17"/>
  <c r="EF20" i="17" s="1"/>
  <c r="EF18" i="17"/>
  <c r="FD31" i="17"/>
  <c r="FD32" i="17"/>
  <c r="FD19" i="17"/>
  <c r="FD20" i="17" s="1"/>
  <c r="FD18" i="17"/>
  <c r="GB33" i="17"/>
  <c r="GB30" i="17"/>
  <c r="GB19" i="17"/>
  <c r="GB20" i="17" s="1"/>
  <c r="HA31" i="17"/>
  <c r="HA30" i="17"/>
  <c r="HA19" i="17"/>
  <c r="HA18" i="17"/>
  <c r="EE31" i="17"/>
  <c r="EE18" i="17"/>
  <c r="EE19" i="17"/>
  <c r="EE20" i="17" s="1"/>
  <c r="EQ19" i="17"/>
  <c r="EQ20" i="17" s="1"/>
  <c r="FC31" i="17"/>
  <c r="FO33" i="17"/>
  <c r="FS33" i="17"/>
  <c r="FS31" i="17"/>
  <c r="FS18" i="17"/>
  <c r="GA31" i="17"/>
  <c r="GI33" i="17"/>
  <c r="GI31" i="17"/>
  <c r="GI30" i="17"/>
  <c r="GI18" i="17"/>
  <c r="GI19" i="17"/>
  <c r="GI20" i="17" s="1"/>
  <c r="GR31" i="17"/>
  <c r="GR30" i="17"/>
  <c r="GR18" i="17"/>
  <c r="GV31" i="17"/>
  <c r="GV30" i="17"/>
  <c r="GV18" i="17"/>
  <c r="GV19" i="17"/>
  <c r="GV20" i="17" s="1"/>
  <c r="HG32" i="17"/>
  <c r="HG31" i="17"/>
  <c r="HG18" i="17"/>
  <c r="HG19" i="17"/>
  <c r="HG20" i="17" s="1"/>
  <c r="HT18" i="17"/>
  <c r="HT19" i="17"/>
  <c r="IB31" i="17"/>
  <c r="IB30" i="17"/>
  <c r="IB18" i="17"/>
  <c r="IB19" i="17"/>
  <c r="IB20" i="17" s="1"/>
  <c r="IM29" i="17"/>
  <c r="JB24" i="17"/>
  <c r="IQ29" i="17"/>
  <c r="JF24" i="17"/>
  <c r="JJ24" i="17"/>
  <c r="IY24" i="17"/>
  <c r="JC24" i="17"/>
  <c r="IR29" i="17"/>
  <c r="JG24" i="17"/>
  <c r="JK24" i="17"/>
  <c r="IE29" i="17"/>
  <c r="JA25" i="17"/>
  <c r="JE25" i="17"/>
  <c r="JL25" i="17"/>
  <c r="JB26" i="17"/>
  <c r="JF26" i="17"/>
  <c r="JJ26" i="17"/>
  <c r="JC26" i="17"/>
  <c r="JG26" i="17"/>
  <c r="JK26" i="17"/>
  <c r="IZ27" i="17"/>
  <c r="EK19" i="17" l="1"/>
  <c r="EK20" i="17" s="1"/>
  <c r="EK31" i="17"/>
  <c r="Q30" i="17"/>
  <c r="Q19" i="17"/>
  <c r="Q33" i="17"/>
  <c r="FN19" i="17"/>
  <c r="FN20" i="17" s="1"/>
  <c r="FN30" i="17"/>
  <c r="FN18" i="17"/>
  <c r="EY30" i="17"/>
  <c r="EY18" i="17"/>
  <c r="L33" i="17"/>
  <c r="L19" i="17"/>
  <c r="L20" i="17" s="1"/>
  <c r="M32" i="17"/>
  <c r="L31" i="17"/>
  <c r="L30" i="17"/>
  <c r="AC32" i="17"/>
  <c r="AD33" i="17"/>
  <c r="BL18" i="17"/>
  <c r="BL19" i="17"/>
  <c r="BL20" i="17" s="1"/>
  <c r="BL31" i="17"/>
  <c r="CX30" i="17"/>
  <c r="CX33" i="17"/>
  <c r="CX18" i="17"/>
  <c r="CX32" i="17"/>
  <c r="CX19" i="17"/>
  <c r="CX20" i="17" s="1"/>
  <c r="ET30" i="17"/>
  <c r="ET19" i="17"/>
  <c r="ET20" i="17" s="1"/>
  <c r="ET18" i="17"/>
  <c r="ER33" i="17"/>
  <c r="EQ18" i="17"/>
  <c r="EQ31" i="17"/>
  <c r="DY18" i="17"/>
  <c r="DY19" i="17"/>
  <c r="DY31" i="17"/>
  <c r="CY32" i="17"/>
  <c r="CY30" i="17"/>
  <c r="CY18" i="17"/>
  <c r="AE32" i="17"/>
  <c r="AE19" i="17"/>
  <c r="AE20" i="17" s="1"/>
  <c r="AE33" i="17"/>
  <c r="AE18" i="17"/>
  <c r="AE31" i="17"/>
  <c r="DB19" i="17"/>
  <c r="DB20" i="17" s="1"/>
  <c r="DB31" i="17"/>
  <c r="DB30" i="17"/>
  <c r="BZ19" i="17"/>
  <c r="BZ20" i="17" s="1"/>
  <c r="HT31" i="17"/>
  <c r="FO18" i="17"/>
  <c r="EY19" i="17"/>
  <c r="EY20" i="17" s="1"/>
  <c r="EQ30" i="17"/>
  <c r="DB18" i="17"/>
  <c r="BL30" i="17"/>
  <c r="AM30" i="17"/>
  <c r="HU32" i="17"/>
  <c r="AR54" i="17" s="1"/>
  <c r="B71" i="17" s="1"/>
  <c r="CH31" i="17"/>
  <c r="CH30" i="17"/>
  <c r="CH18" i="17"/>
  <c r="DW33" i="17"/>
  <c r="DW18" i="17"/>
  <c r="DW32" i="17"/>
  <c r="DW19" i="17"/>
  <c r="DW20" i="17" s="1"/>
  <c r="DW31" i="17"/>
  <c r="DL19" i="17"/>
  <c r="DL30" i="17"/>
  <c r="EH31" i="17"/>
  <c r="EH30" i="17"/>
  <c r="EH18" i="17"/>
  <c r="CW32" i="17"/>
  <c r="T54" i="17" s="1"/>
  <c r="B63" i="17" s="1"/>
  <c r="CV18" i="17"/>
  <c r="CV19" i="17"/>
  <c r="CC29" i="17"/>
  <c r="EJ31" i="17"/>
  <c r="EJ30" i="17"/>
  <c r="D31" i="17"/>
  <c r="D19" i="17"/>
  <c r="AN32" i="17"/>
  <c r="AN30" i="17"/>
  <c r="AN18" i="17"/>
  <c r="AN33" i="17"/>
  <c r="BX30" i="17"/>
  <c r="BX18" i="17"/>
  <c r="AA30" i="17"/>
  <c r="AA31" i="17"/>
  <c r="JI26" i="17"/>
  <c r="FH31" i="17"/>
  <c r="FH19" i="17"/>
  <c r="FH18" i="17"/>
  <c r="GS29" i="17"/>
  <c r="JD26" i="17"/>
  <c r="BK18" i="17"/>
  <c r="BK33" i="17"/>
  <c r="AF32" i="17"/>
  <c r="AF30" i="17"/>
  <c r="DD30" i="17"/>
  <c r="DD32" i="17"/>
  <c r="DD31" i="17"/>
  <c r="DD18" i="17"/>
  <c r="BB32" i="17"/>
  <c r="BB19" i="17"/>
  <c r="BB20" i="17" s="1"/>
  <c r="BB31" i="17"/>
  <c r="BB30" i="17"/>
  <c r="DD33" i="17"/>
  <c r="BB33" i="17"/>
  <c r="GP29" i="17"/>
  <c r="T19" i="17"/>
  <c r="AB32" i="17"/>
  <c r="AB31" i="17"/>
  <c r="AB30" i="17"/>
  <c r="FO30" i="17"/>
  <c r="EY31" i="17"/>
  <c r="AE30" i="17"/>
  <c r="BT30" i="17"/>
  <c r="BT32" i="17"/>
  <c r="FS30" i="17"/>
  <c r="FS32" i="17"/>
  <c r="DS31" i="17"/>
  <c r="DS30" i="17"/>
  <c r="DS18" i="17"/>
  <c r="BQ32" i="17"/>
  <c r="N54" i="17" s="1"/>
  <c r="B61" i="17" s="1"/>
  <c r="BP18" i="17"/>
  <c r="BP19" i="17"/>
  <c r="BP31" i="17"/>
  <c r="N31" i="17"/>
  <c r="N18" i="17"/>
  <c r="N19" i="17"/>
  <c r="N20" i="17" s="1"/>
  <c r="N33" i="17"/>
  <c r="JG27" i="17"/>
  <c r="DI29" i="17"/>
  <c r="IY27" i="17"/>
  <c r="JH27" i="17"/>
  <c r="JE27" i="17"/>
  <c r="BW29" i="17"/>
  <c r="JC27" i="17"/>
  <c r="CZ33" i="17"/>
  <c r="JL27" i="17"/>
  <c r="HW29" i="17"/>
  <c r="AR30" i="17"/>
  <c r="AR18" i="17"/>
  <c r="JF27" i="17"/>
  <c r="GY29" i="17"/>
  <c r="JE28" i="17"/>
  <c r="AV29" i="17"/>
  <c r="DM32" i="17"/>
  <c r="W54" i="17" s="1"/>
  <c r="B64" i="17" s="1"/>
  <c r="ES29" i="17"/>
  <c r="ES32" i="17" s="1"/>
  <c r="AC54" i="17" s="1"/>
  <c r="B66" i="17" s="1"/>
  <c r="JH25" i="17"/>
  <c r="EO29" i="17"/>
  <c r="JL28" i="17"/>
  <c r="IZ28" i="17"/>
  <c r="Y29" i="17"/>
  <c r="DR29" i="17"/>
  <c r="DS33" i="17" s="1"/>
  <c r="IV29" i="17"/>
  <c r="CM29" i="17"/>
  <c r="C29" i="17"/>
  <c r="AK29" i="17"/>
  <c r="GU29" i="17"/>
  <c r="IG29" i="17"/>
  <c r="GX29" i="17"/>
  <c r="GG29" i="17"/>
  <c r="GH33" i="17" s="1"/>
  <c r="FQ29" i="17"/>
  <c r="FR33" i="17" s="1"/>
  <c r="CE18" i="17"/>
  <c r="AT29" i="17"/>
  <c r="FW29" i="17"/>
  <c r="DQ29" i="17"/>
  <c r="DQ19" i="17" s="1"/>
  <c r="DQ20" i="17" s="1"/>
  <c r="GZ29" i="17"/>
  <c r="JL26" i="17"/>
  <c r="DA29" i="17"/>
  <c r="DB32" i="17" s="1"/>
  <c r="FK29" i="17"/>
  <c r="E29" i="17"/>
  <c r="E18" i="17" s="1"/>
  <c r="V29" i="17"/>
  <c r="FG29" i="17"/>
  <c r="FH33" i="17" s="1"/>
  <c r="IY26" i="17"/>
  <c r="HX29" i="17"/>
  <c r="CK29" i="17"/>
  <c r="ED29" i="17"/>
  <c r="HY29" i="17"/>
  <c r="HY19" i="17" s="1"/>
  <c r="HY20" i="17" s="1"/>
  <c r="AS29" i="17"/>
  <c r="AS31" i="17" s="1"/>
  <c r="BY29" i="17"/>
  <c r="EN29" i="17"/>
  <c r="ID29" i="17"/>
  <c r="GT29" i="17"/>
  <c r="CE31" i="17"/>
  <c r="ER32" i="17"/>
  <c r="EV29" i="17"/>
  <c r="CJ29" i="17"/>
  <c r="CU29" i="17"/>
  <c r="CU18" i="17" s="1"/>
  <c r="FP29" i="17"/>
  <c r="IC29" i="17"/>
  <c r="AO29" i="17"/>
  <c r="AO33" i="17" s="1"/>
  <c r="EX29" i="17"/>
  <c r="AP29" i="17"/>
  <c r="EI29" i="17"/>
  <c r="O29" i="17"/>
  <c r="AJ29" i="17"/>
  <c r="AV32" i="17"/>
  <c r="AV19" i="17"/>
  <c r="AV20" i="17" s="1"/>
  <c r="AV18" i="17"/>
  <c r="AV31" i="17"/>
  <c r="AV33" i="17"/>
  <c r="AV30" i="17"/>
  <c r="Y31" i="17"/>
  <c r="Y18" i="17"/>
  <c r="Y30" i="17"/>
  <c r="Y19" i="17"/>
  <c r="Y20" i="17" s="1"/>
  <c r="Z32" i="17"/>
  <c r="Z33" i="17"/>
  <c r="AT33" i="17"/>
  <c r="AT18" i="17"/>
  <c r="AT32" i="17"/>
  <c r="AT19" i="17"/>
  <c r="AT20" i="17" s="1"/>
  <c r="AT31" i="17"/>
  <c r="AT30" i="17"/>
  <c r="AU32" i="17"/>
  <c r="DQ31" i="17"/>
  <c r="DQ30" i="17"/>
  <c r="AY19" i="17"/>
  <c r="AY20" i="17" s="1"/>
  <c r="AY18" i="17"/>
  <c r="AY30" i="17"/>
  <c r="AY31" i="17"/>
  <c r="CK31" i="17"/>
  <c r="CK18" i="17"/>
  <c r="CK32" i="17"/>
  <c r="CK30" i="17"/>
  <c r="CK19" i="17"/>
  <c r="CK20" i="17" s="1"/>
  <c r="CL33" i="17"/>
  <c r="CL32" i="17"/>
  <c r="CK33" i="17"/>
  <c r="HY33" i="17"/>
  <c r="HY30" i="17"/>
  <c r="HY32" i="17"/>
  <c r="DI18" i="17"/>
  <c r="DI31" i="17"/>
  <c r="DI30" i="17"/>
  <c r="DI19" i="17"/>
  <c r="U48" i="17" s="1"/>
  <c r="FT30" i="17"/>
  <c r="FT31" i="17"/>
  <c r="FT33" i="17"/>
  <c r="FT18" i="17"/>
  <c r="FT19" i="17"/>
  <c r="FT20" i="17" s="1"/>
  <c r="FT32" i="17"/>
  <c r="BW31" i="17"/>
  <c r="BW30" i="17"/>
  <c r="BW19" i="17"/>
  <c r="BW20" i="17" s="1"/>
  <c r="BW18" i="17"/>
  <c r="BX33" i="17"/>
  <c r="DN30" i="17"/>
  <c r="DN33" i="17"/>
  <c r="DN19" i="17"/>
  <c r="DN20" i="17" s="1"/>
  <c r="DN31" i="17"/>
  <c r="DN32" i="17"/>
  <c r="DN18" i="17"/>
  <c r="FL32" i="17"/>
  <c r="FL18" i="17"/>
  <c r="FL30" i="17"/>
  <c r="FL33" i="17"/>
  <c r="FL19" i="17"/>
  <c r="FL20" i="17" s="1"/>
  <c r="FL31" i="17"/>
  <c r="F31" i="17"/>
  <c r="F30" i="17"/>
  <c r="F18" i="17"/>
  <c r="G32" i="17"/>
  <c r="F32" i="17"/>
  <c r="F33" i="17"/>
  <c r="F19" i="17"/>
  <c r="F20" i="17" s="1"/>
  <c r="IF30" i="17"/>
  <c r="IF18" i="17"/>
  <c r="IF31" i="17"/>
  <c r="IF19" i="17"/>
  <c r="IF20" i="17" s="1"/>
  <c r="GJ30" i="17"/>
  <c r="GJ31" i="17"/>
  <c r="GJ19" i="17"/>
  <c r="GJ20" i="17" s="1"/>
  <c r="GJ32" i="17"/>
  <c r="GJ33" i="17"/>
  <c r="GJ18" i="17"/>
  <c r="H33" i="17"/>
  <c r="H18" i="17"/>
  <c r="H30" i="17"/>
  <c r="H19" i="17"/>
  <c r="H20" i="17" s="1"/>
  <c r="H32" i="17"/>
  <c r="H31" i="17"/>
  <c r="DO30" i="17"/>
  <c r="DO33" i="17"/>
  <c r="DO19" i="17"/>
  <c r="DO20" i="17" s="1"/>
  <c r="DO31" i="17"/>
  <c r="DO18" i="17"/>
  <c r="DO32" i="17"/>
  <c r="IF33" i="17"/>
  <c r="ET33" i="17"/>
  <c r="ES33" i="17"/>
  <c r="ES18" i="17"/>
  <c r="FB29" i="17"/>
  <c r="JI28" i="17"/>
  <c r="JX28" i="17" s="1"/>
  <c r="JX17" i="17" s="1"/>
  <c r="GH31" i="17"/>
  <c r="GH18" i="17"/>
  <c r="GI32" i="17"/>
  <c r="BX32" i="17"/>
  <c r="EH32" i="17"/>
  <c r="EG31" i="17"/>
  <c r="EL31" i="17"/>
  <c r="EL19" i="17"/>
  <c r="EL20" i="17" s="1"/>
  <c r="EL33" i="17"/>
  <c r="EL18" i="17"/>
  <c r="I32" i="17"/>
  <c r="I18" i="17"/>
  <c r="I31" i="17"/>
  <c r="I30" i="17"/>
  <c r="I19" i="17"/>
  <c r="I20" i="17" s="1"/>
  <c r="JD27" i="17"/>
  <c r="JS27" i="17" s="1"/>
  <c r="JS16" i="17" s="1"/>
  <c r="BD33" i="17"/>
  <c r="BD18" i="17"/>
  <c r="BD32" i="17"/>
  <c r="BD19" i="17"/>
  <c r="BD20" i="17" s="1"/>
  <c r="BC32" i="17"/>
  <c r="BC19" i="17"/>
  <c r="BC20" i="17" s="1"/>
  <c r="BC33" i="17"/>
  <c r="BC18" i="17"/>
  <c r="CB30" i="17"/>
  <c r="CC33" i="17"/>
  <c r="EU32" i="17"/>
  <c r="EU19" i="17"/>
  <c r="EU20" i="17" s="1"/>
  <c r="GE19" i="17"/>
  <c r="GE20" i="17" s="1"/>
  <c r="GH19" i="17"/>
  <c r="GH20" i="17" s="1"/>
  <c r="BU33" i="17"/>
  <c r="I33" i="17"/>
  <c r="DV30" i="17"/>
  <c r="DV19" i="17"/>
  <c r="DV20" i="17" s="1"/>
  <c r="DV18" i="17"/>
  <c r="BI30" i="17"/>
  <c r="BI19" i="17"/>
  <c r="BI20" i="17" s="1"/>
  <c r="BI18" i="17"/>
  <c r="J33" i="17"/>
  <c r="J18" i="17"/>
  <c r="J31" i="17"/>
  <c r="J30" i="17"/>
  <c r="CF33" i="17"/>
  <c r="CF18" i="17"/>
  <c r="CG32" i="17"/>
  <c r="Q54" i="17" s="1"/>
  <c r="B62" i="17" s="1"/>
  <c r="CF32" i="17"/>
  <c r="CF19" i="17"/>
  <c r="JH28" i="17"/>
  <c r="CS31" i="17"/>
  <c r="CS18" i="17"/>
  <c r="EB32" i="17"/>
  <c r="EB18" i="17"/>
  <c r="EB31" i="17"/>
  <c r="EB33" i="17"/>
  <c r="CP32" i="17"/>
  <c r="CP19" i="17"/>
  <c r="CP20" i="17" s="1"/>
  <c r="AW32" i="17"/>
  <c r="I54" i="17" s="1"/>
  <c r="C59" i="17" s="1"/>
  <c r="AW18" i="17"/>
  <c r="AW31" i="17"/>
  <c r="AW33" i="17"/>
  <c r="CQ32" i="17"/>
  <c r="CQ31" i="17"/>
  <c r="CQ30" i="17"/>
  <c r="GF29" i="17"/>
  <c r="DX32" i="17"/>
  <c r="DX33" i="17"/>
  <c r="DX18" i="17"/>
  <c r="DY33" i="17"/>
  <c r="DX31" i="17"/>
  <c r="AF31" i="17"/>
  <c r="AF18" i="17"/>
  <c r="AF33" i="17"/>
  <c r="AF19" i="17"/>
  <c r="AF20" i="17" s="1"/>
  <c r="JA28" i="17"/>
  <c r="HG33" i="17"/>
  <c r="GE18" i="17"/>
  <c r="FC18" i="17"/>
  <c r="EU33" i="17"/>
  <c r="EV33" i="17"/>
  <c r="CZ30" i="17"/>
  <c r="CP18" i="17"/>
  <c r="CB31" i="17"/>
  <c r="BT18" i="17"/>
  <c r="AR32" i="17"/>
  <c r="JJ27" i="17"/>
  <c r="JC28" i="17"/>
  <c r="JB28" i="17"/>
  <c r="JB17" i="17" s="1"/>
  <c r="HZ29" i="17"/>
  <c r="HZ30" i="17" s="1"/>
  <c r="HI29" i="17"/>
  <c r="FY29" i="17"/>
  <c r="ES30" i="17"/>
  <c r="EO18" i="17"/>
  <c r="EG19" i="17"/>
  <c r="EG20" i="17" s="1"/>
  <c r="EG33" i="17"/>
  <c r="GO18" i="17"/>
  <c r="EC19" i="17"/>
  <c r="EC20" i="17" s="1"/>
  <c r="EC33" i="17"/>
  <c r="CJ32" i="17"/>
  <c r="BD30" i="17"/>
  <c r="J19" i="17"/>
  <c r="J20" i="17" s="1"/>
  <c r="CQ18" i="17"/>
  <c r="GH30" i="17"/>
  <c r="CS30" i="17"/>
  <c r="AS32" i="17"/>
  <c r="BA30" i="17"/>
  <c r="BA19" i="17"/>
  <c r="BA20" i="17" s="1"/>
  <c r="BA31" i="17"/>
  <c r="FX32" i="17"/>
  <c r="FW30" i="17"/>
  <c r="HK29" i="17"/>
  <c r="CH32" i="17"/>
  <c r="CH19" i="17"/>
  <c r="CH20" i="17" s="1"/>
  <c r="AQ31" i="17"/>
  <c r="AQ19" i="17"/>
  <c r="AQ20" i="17" s="1"/>
  <c r="AQ33" i="17"/>
  <c r="AQ18" i="17"/>
  <c r="BG19" i="17"/>
  <c r="BG20" i="17" s="1"/>
  <c r="BG30" i="17"/>
  <c r="BG18" i="17"/>
  <c r="X29" i="17"/>
  <c r="DA32" i="17"/>
  <c r="DA18" i="17"/>
  <c r="DA31" i="17"/>
  <c r="DA30" i="17"/>
  <c r="DA19" i="17"/>
  <c r="DA20" i="17" s="1"/>
  <c r="BV29" i="17"/>
  <c r="E30" i="17"/>
  <c r="E33" i="17"/>
  <c r="E19" i="17"/>
  <c r="E20" i="17" s="1"/>
  <c r="E32" i="17"/>
  <c r="B54" i="17" s="1"/>
  <c r="B57" i="17" s="1"/>
  <c r="E31" i="17"/>
  <c r="DC31" i="17"/>
  <c r="DC32" i="17"/>
  <c r="DC30" i="17"/>
  <c r="FR19" i="17"/>
  <c r="FR20" i="17" s="1"/>
  <c r="FR18" i="17"/>
  <c r="V32" i="17"/>
  <c r="V19" i="17"/>
  <c r="V20" i="17" s="1"/>
  <c r="BF29" i="17"/>
  <c r="K31" i="17"/>
  <c r="K32" i="17"/>
  <c r="L32" i="17"/>
  <c r="K30" i="17"/>
  <c r="AU33" i="17"/>
  <c r="AU19" i="17"/>
  <c r="AU20" i="17" s="1"/>
  <c r="AU30" i="17"/>
  <c r="AU18" i="17"/>
  <c r="ED33" i="17"/>
  <c r="ED19" i="17"/>
  <c r="ED20" i="17" s="1"/>
  <c r="ED18" i="17"/>
  <c r="ED32" i="17"/>
  <c r="GB31" i="17"/>
  <c r="GB18" i="17"/>
  <c r="AS30" i="17"/>
  <c r="AS33" i="17"/>
  <c r="AS19" i="17"/>
  <c r="AS20" i="17" s="1"/>
  <c r="AS18" i="17"/>
  <c r="BY30" i="17"/>
  <c r="BY33" i="17"/>
  <c r="BY19" i="17"/>
  <c r="BY20" i="17" s="1"/>
  <c r="BY18" i="17"/>
  <c r="DE29" i="17"/>
  <c r="FZ29" i="17"/>
  <c r="FZ30" i="17" s="1"/>
  <c r="HJ29" i="17"/>
  <c r="T33" i="17"/>
  <c r="T18" i="17"/>
  <c r="T32" i="17"/>
  <c r="T31" i="17"/>
  <c r="DM31" i="17"/>
  <c r="DM30" i="17"/>
  <c r="FC32" i="17"/>
  <c r="FC19" i="17"/>
  <c r="FC20" i="17" s="1"/>
  <c r="DR31" i="17"/>
  <c r="DR18" i="17"/>
  <c r="DR32" i="17"/>
  <c r="DR30" i="17"/>
  <c r="DS32" i="17"/>
  <c r="DR19" i="17"/>
  <c r="DR20" i="17" s="1"/>
  <c r="EK33" i="17"/>
  <c r="EK18" i="17"/>
  <c r="BZ31" i="17"/>
  <c r="BZ30" i="17"/>
  <c r="CN33" i="17"/>
  <c r="CN18" i="17"/>
  <c r="CN32" i="17"/>
  <c r="CN19" i="17"/>
  <c r="CN20" i="17" s="1"/>
  <c r="BK32" i="17"/>
  <c r="BK30" i="17"/>
  <c r="BL33" i="17"/>
  <c r="BK19" i="17"/>
  <c r="BK20" i="17" s="1"/>
  <c r="BL32" i="17"/>
  <c r="BO29" i="17"/>
  <c r="BE29" i="17"/>
  <c r="CZ32" i="17"/>
  <c r="CZ19" i="17"/>
  <c r="CZ20" i="17" s="1"/>
  <c r="CI32" i="17"/>
  <c r="CI30" i="17"/>
  <c r="CI19" i="17"/>
  <c r="CI20" i="17" s="1"/>
  <c r="GA32" i="17"/>
  <c r="GA19" i="17"/>
  <c r="GA20" i="17" s="1"/>
  <c r="IJ29" i="17"/>
  <c r="IJ19" i="17" s="1"/>
  <c r="GE33" i="17"/>
  <c r="GA33" i="17"/>
  <c r="EU31" i="17"/>
  <c r="EV32" i="17"/>
  <c r="CZ18" i="17"/>
  <c r="CB18" i="17"/>
  <c r="BT19" i="17"/>
  <c r="BT20" i="17" s="1"/>
  <c r="BT33" i="17"/>
  <c r="AR31" i="17"/>
  <c r="ES19" i="17"/>
  <c r="ES20" i="17" s="1"/>
  <c r="EO19" i="17"/>
  <c r="EO33" i="17"/>
  <c r="EK32" i="17"/>
  <c r="EG32" i="17"/>
  <c r="DM18" i="17"/>
  <c r="BZ33" i="17"/>
  <c r="EL32" i="17"/>
  <c r="CI18" i="17"/>
  <c r="GE31" i="17"/>
  <c r="GA30" i="17"/>
  <c r="FC30" i="17"/>
  <c r="EU18" i="17"/>
  <c r="GB32" i="17"/>
  <c r="CZ31" i="17"/>
  <c r="CP30" i="17"/>
  <c r="BT31" i="17"/>
  <c r="BJ32" i="17"/>
  <c r="AR19" i="17"/>
  <c r="AR20" i="17" s="1"/>
  <c r="AR33" i="17"/>
  <c r="JK28" i="17"/>
  <c r="JK17" i="17" s="1"/>
  <c r="HE29" i="17"/>
  <c r="HE30" i="17" s="1"/>
  <c r="GK29" i="17"/>
  <c r="FU29" i="17"/>
  <c r="FU30" i="17" s="1"/>
  <c r="ES31" i="17"/>
  <c r="EO30" i="17"/>
  <c r="EK30" i="17"/>
  <c r="EG18" i="17"/>
  <c r="HF18" i="17"/>
  <c r="GO19" i="17"/>
  <c r="GO20" i="17" s="1"/>
  <c r="EC18" i="17"/>
  <c r="DY32" i="17"/>
  <c r="X54" i="17" s="1"/>
  <c r="C64" i="17" s="1"/>
  <c r="DM33" i="17"/>
  <c r="CN31" i="17"/>
  <c r="CJ33" i="17"/>
  <c r="BZ18" i="17"/>
  <c r="BD31" i="17"/>
  <c r="J32" i="17"/>
  <c r="CQ19" i="17"/>
  <c r="CQ20" i="17" s="1"/>
  <c r="CI33" i="17"/>
  <c r="BK31" i="17"/>
  <c r="BC30" i="17"/>
  <c r="DV31" i="17"/>
  <c r="CO32" i="17"/>
  <c r="AW19" i="17"/>
  <c r="AW20" i="17" s="1"/>
  <c r="I49" i="17" s="1"/>
  <c r="FO32" i="17"/>
  <c r="FO19" i="17"/>
  <c r="FO20" i="17" s="1"/>
  <c r="EV31" i="17"/>
  <c r="EV18" i="17"/>
  <c r="GS32" i="17"/>
  <c r="GR19" i="17"/>
  <c r="GR20" i="17" s="1"/>
  <c r="DP29" i="17"/>
  <c r="DQ32" i="17" s="1"/>
  <c r="AL29" i="17"/>
  <c r="CJ31" i="17"/>
  <c r="CJ30" i="17"/>
  <c r="DT29" i="17"/>
  <c r="CU31" i="17"/>
  <c r="CU30" i="17"/>
  <c r="CU19" i="17"/>
  <c r="CU20" i="17" s="1"/>
  <c r="GN29" i="17"/>
  <c r="GO32" i="17" s="1"/>
  <c r="AL54" i="17" s="1"/>
  <c r="B69" i="17" s="1"/>
  <c r="BS33" i="17"/>
  <c r="BS19" i="17"/>
  <c r="BS20" i="17" s="1"/>
  <c r="BS30" i="17"/>
  <c r="BS18" i="17"/>
  <c r="G33" i="17"/>
  <c r="G19" i="17"/>
  <c r="G20" i="17" s="1"/>
  <c r="G31" i="17"/>
  <c r="G30" i="17"/>
  <c r="FP33" i="17"/>
  <c r="FP19" i="17"/>
  <c r="FP20" i="17" s="1"/>
  <c r="IC31" i="17"/>
  <c r="IC30" i="17"/>
  <c r="IC19" i="17"/>
  <c r="IC20" i="17" s="1"/>
  <c r="AO32" i="17"/>
  <c r="AO18" i="17"/>
  <c r="AO31" i="17"/>
  <c r="AO30" i="17"/>
  <c r="AO19" i="17"/>
  <c r="AO20" i="17" s="1"/>
  <c r="CR29" i="17"/>
  <c r="CS33" i="17" s="1"/>
  <c r="U30" i="17"/>
  <c r="U33" i="17"/>
  <c r="U19" i="17"/>
  <c r="U20" i="17" s="1"/>
  <c r="U31" i="17"/>
  <c r="U32" i="17"/>
  <c r="E54" i="17" s="1"/>
  <c r="B58" i="17" s="1"/>
  <c r="BM29" i="17"/>
  <c r="EX19" i="17"/>
  <c r="EX20" i="17" s="1"/>
  <c r="EX30" i="17"/>
  <c r="EX18" i="17"/>
  <c r="AP31" i="17"/>
  <c r="AP30" i="17"/>
  <c r="EI32" i="17"/>
  <c r="EI19" i="17"/>
  <c r="EI20" i="17" s="1"/>
  <c r="JA27" i="17"/>
  <c r="O33" i="17"/>
  <c r="O19" i="17"/>
  <c r="O20" i="17" s="1"/>
  <c r="O32" i="17"/>
  <c r="O31" i="17"/>
  <c r="AK32" i="17"/>
  <c r="H54" i="17" s="1"/>
  <c r="B59" i="17" s="1"/>
  <c r="AJ30" i="17"/>
  <c r="EM29" i="17"/>
  <c r="JB27" i="17"/>
  <c r="M30" i="17"/>
  <c r="M33" i="17"/>
  <c r="M19" i="17"/>
  <c r="M20" i="17" s="1"/>
  <c r="DU29" i="17"/>
  <c r="DV33" i="17" s="1"/>
  <c r="FA29" i="17"/>
  <c r="CO30" i="17"/>
  <c r="CO33" i="17"/>
  <c r="CO19" i="17"/>
  <c r="CO20" i="17" s="1"/>
  <c r="AC30" i="17"/>
  <c r="AC33" i="17"/>
  <c r="AC19" i="17"/>
  <c r="AC20" i="17" s="1"/>
  <c r="BU32" i="17"/>
  <c r="BU18" i="17"/>
  <c r="BU31" i="17"/>
  <c r="CC32" i="17"/>
  <c r="O54" i="17" s="1"/>
  <c r="C61" i="17" s="1"/>
  <c r="CC18" i="17"/>
  <c r="CC31" i="17"/>
  <c r="Q32" i="17"/>
  <c r="C54" i="17" s="1"/>
  <c r="C57" i="17" s="1"/>
  <c r="Q18" i="17"/>
  <c r="Q31" i="17"/>
  <c r="W29" i="17"/>
  <c r="B29" i="17"/>
  <c r="AZ29" i="17"/>
  <c r="GW29" i="17"/>
  <c r="DH29" i="17"/>
  <c r="DI32" i="17" s="1"/>
  <c r="U54" i="17" s="1"/>
  <c r="C63" i="17" s="1"/>
  <c r="AA33" i="17"/>
  <c r="AA19" i="17"/>
  <c r="AA20" i="17" s="1"/>
  <c r="DG29" i="17"/>
  <c r="CY33" i="17"/>
  <c r="CY19" i="17"/>
  <c r="CY20" i="17" s="1"/>
  <c r="AM33" i="17"/>
  <c r="AM19" i="17"/>
  <c r="AM20" i="17" s="1"/>
  <c r="HT30" i="17"/>
  <c r="EE30" i="17"/>
  <c r="CV30" i="17"/>
  <c r="BX19" i="17"/>
  <c r="BX20" i="17" s="1"/>
  <c r="AN19" i="17"/>
  <c r="AN20" i="17" s="1"/>
  <c r="AD32" i="17"/>
  <c r="IA29" i="17"/>
  <c r="IA32" i="17" s="1"/>
  <c r="HH29" i="17"/>
  <c r="HM29" i="17"/>
  <c r="HM32" i="17" s="1"/>
  <c r="GC29" i="17"/>
  <c r="GC32" i="17" s="1"/>
  <c r="FM29" i="17"/>
  <c r="FM32" i="17" s="1"/>
  <c r="EJ19" i="17"/>
  <c r="EJ20" i="17" s="1"/>
  <c r="N32" i="17"/>
  <c r="DL31" i="17"/>
  <c r="CY31" i="17"/>
  <c r="CE30" i="17"/>
  <c r="AM18" i="17"/>
  <c r="AA18" i="17"/>
  <c r="D18" i="17"/>
  <c r="CO18" i="17"/>
  <c r="BU30" i="17"/>
  <c r="AC18" i="17"/>
  <c r="M18" i="17"/>
  <c r="EH33" i="17"/>
  <c r="CG30" i="17"/>
  <c r="CG33" i="17"/>
  <c r="CG19" i="17"/>
  <c r="CG20" i="17" s="1"/>
  <c r="AB33" i="17"/>
  <c r="AB18" i="17"/>
  <c r="ET32" i="17"/>
  <c r="BH29" i="17"/>
  <c r="EW29" i="17"/>
  <c r="AG29" i="17"/>
  <c r="CM33" i="17"/>
  <c r="CM19" i="17"/>
  <c r="CM20" i="17" s="1"/>
  <c r="DF29" i="17"/>
  <c r="EZ29" i="17"/>
  <c r="HO29" i="17"/>
  <c r="AI29" i="17"/>
  <c r="CA29" i="17"/>
  <c r="CB32" i="17" s="1"/>
  <c r="AK30" i="17"/>
  <c r="AK33" i="17"/>
  <c r="AK19" i="17"/>
  <c r="AK20" i="17" s="1"/>
  <c r="BQ30" i="17"/>
  <c r="BQ33" i="17"/>
  <c r="BQ19" i="17"/>
  <c r="BQ20" i="17" s="1"/>
  <c r="CW30" i="17"/>
  <c r="CW33" i="17"/>
  <c r="CW19" i="17"/>
  <c r="CW20" i="17" s="1"/>
  <c r="EH19" i="17"/>
  <c r="EH20" i="17" s="1"/>
  <c r="IA33" i="17"/>
  <c r="IA19" i="17"/>
  <c r="IA20" i="17" s="1"/>
  <c r="JZ28" i="17"/>
  <c r="JZ17" i="17" s="1"/>
  <c r="HH33" i="17"/>
  <c r="HH31" i="17"/>
  <c r="HH32" i="17"/>
  <c r="HH30" i="17"/>
  <c r="HH19" i="17"/>
  <c r="HH20" i="17" s="1"/>
  <c r="HH18" i="17"/>
  <c r="GY33" i="17"/>
  <c r="GY32" i="17"/>
  <c r="GY31" i="17"/>
  <c r="GY30" i="17"/>
  <c r="GY19" i="17"/>
  <c r="GY20" i="17" s="1"/>
  <c r="GY18" i="17"/>
  <c r="GZ32" i="17"/>
  <c r="GZ33" i="17"/>
  <c r="GQ33" i="17"/>
  <c r="GQ32" i="17"/>
  <c r="GQ31" i="17"/>
  <c r="GQ30" i="17"/>
  <c r="GQ19" i="17"/>
  <c r="GQ20" i="17" s="1"/>
  <c r="GQ18" i="17"/>
  <c r="GR32" i="17"/>
  <c r="GR33" i="17"/>
  <c r="GE40" i="17"/>
  <c r="GF38" i="17"/>
  <c r="JY28" i="17"/>
  <c r="JY17" i="17" s="1"/>
  <c r="JJ17" i="17"/>
  <c r="JQ28" i="17"/>
  <c r="JQ17" i="17" s="1"/>
  <c r="HL33" i="17"/>
  <c r="HL31" i="17"/>
  <c r="HL32" i="17"/>
  <c r="HL30" i="17"/>
  <c r="HL19" i="17"/>
  <c r="HL20" i="17" s="1"/>
  <c r="HL18" i="17"/>
  <c r="HD31" i="17"/>
  <c r="HD30" i="17"/>
  <c r="HD19" i="17"/>
  <c r="HD18" i="17"/>
  <c r="GU33" i="17"/>
  <c r="GU32" i="17"/>
  <c r="GU31" i="17"/>
  <c r="GU30" i="17"/>
  <c r="GU19" i="17"/>
  <c r="GU20" i="17" s="1"/>
  <c r="GU18" i="17"/>
  <c r="GV32" i="17"/>
  <c r="GV33" i="17"/>
  <c r="JW27" i="17"/>
  <c r="JW16" i="17" s="1"/>
  <c r="JH16" i="17"/>
  <c r="JO27" i="17"/>
  <c r="JO16" i="17" s="1"/>
  <c r="IZ16" i="17"/>
  <c r="JT27" i="17"/>
  <c r="JT16" i="17" s="1"/>
  <c r="JE16" i="17"/>
  <c r="JZ26" i="17"/>
  <c r="JZ15" i="17" s="1"/>
  <c r="JK15" i="17"/>
  <c r="JR26" i="17"/>
  <c r="JR15" i="17" s="1"/>
  <c r="JC15" i="17"/>
  <c r="JY26" i="17"/>
  <c r="JY15" i="17" s="1"/>
  <c r="JJ15" i="17"/>
  <c r="JQ26" i="17"/>
  <c r="JQ15" i="17" s="1"/>
  <c r="JB15" i="17"/>
  <c r="JT28" i="17"/>
  <c r="JT17" i="17" s="1"/>
  <c r="JE17" i="17"/>
  <c r="KA28" i="17"/>
  <c r="KA17" i="17" s="1"/>
  <c r="JL17" i="17"/>
  <c r="JS28" i="17"/>
  <c r="JS17" i="17" s="1"/>
  <c r="JD17" i="17"/>
  <c r="KA25" i="17"/>
  <c r="KA14" i="17" s="1"/>
  <c r="JL14" i="17"/>
  <c r="JS25" i="17"/>
  <c r="JS14" i="17" s="1"/>
  <c r="JD14" i="17"/>
  <c r="JX25" i="17"/>
  <c r="JX14" i="17" s="1"/>
  <c r="JI14" i="17"/>
  <c r="JP25" i="17"/>
  <c r="JP14" i="17" s="1"/>
  <c r="JA14" i="17"/>
  <c r="HW33" i="17"/>
  <c r="HW32" i="17"/>
  <c r="HW31" i="17"/>
  <c r="HW30" i="17"/>
  <c r="HW19" i="17"/>
  <c r="HW20" i="17" s="1"/>
  <c r="HW18" i="17"/>
  <c r="IV33" i="17"/>
  <c r="IV31" i="17"/>
  <c r="IV32" i="17"/>
  <c r="IV30" i="17"/>
  <c r="IV19" i="17"/>
  <c r="IV20" i="17" s="1"/>
  <c r="IV18" i="17"/>
  <c r="IR33" i="17"/>
  <c r="IR31" i="17"/>
  <c r="IR32" i="17"/>
  <c r="IR30" i="17"/>
  <c r="IR19" i="17"/>
  <c r="IR20" i="17" s="1"/>
  <c r="IR18" i="17"/>
  <c r="IN33" i="17"/>
  <c r="IN31" i="17"/>
  <c r="IN32" i="17"/>
  <c r="IN30" i="17"/>
  <c r="IN19" i="17"/>
  <c r="IN20" i="17" s="1"/>
  <c r="IN18" i="17"/>
  <c r="IJ31" i="17"/>
  <c r="IJ30" i="17"/>
  <c r="IJ18" i="17"/>
  <c r="IU31" i="17"/>
  <c r="IU30" i="17"/>
  <c r="IU18" i="17"/>
  <c r="IU19" i="17"/>
  <c r="IU20" i="17" s="1"/>
  <c r="IQ31" i="17"/>
  <c r="IQ30" i="17"/>
  <c r="IQ18" i="17"/>
  <c r="IQ19" i="17"/>
  <c r="IQ20" i="17" s="1"/>
  <c r="IM31" i="17"/>
  <c r="IM30" i="17"/>
  <c r="JB29" i="17"/>
  <c r="IM18" i="17"/>
  <c r="IM19" i="17"/>
  <c r="IM20" i="17" s="1"/>
  <c r="AP48" i="17"/>
  <c r="HA20" i="17"/>
  <c r="AP49" i="17" s="1"/>
  <c r="JY27" i="17"/>
  <c r="JY16" i="17" s="1"/>
  <c r="JJ16" i="17"/>
  <c r="JQ27" i="17"/>
  <c r="JQ16" i="17" s="1"/>
  <c r="JB16" i="17"/>
  <c r="JV27" i="17"/>
  <c r="JV16" i="17" s="1"/>
  <c r="JG16" i="17"/>
  <c r="JN27" i="17"/>
  <c r="JN16" i="17" s="1"/>
  <c r="IY16" i="17"/>
  <c r="JX26" i="17"/>
  <c r="JX15" i="17" s="1"/>
  <c r="JI15" i="17"/>
  <c r="JP26" i="17"/>
  <c r="JP15" i="17" s="1"/>
  <c r="JA15" i="17"/>
  <c r="JW26" i="17"/>
  <c r="JW15" i="17" s="1"/>
  <c r="JH15" i="17"/>
  <c r="JO26" i="17"/>
  <c r="JO15" i="17" s="1"/>
  <c r="IZ15" i="17"/>
  <c r="JR28" i="17"/>
  <c r="JR17" i="17" s="1"/>
  <c r="JC17" i="17"/>
  <c r="JU25" i="17"/>
  <c r="JU14" i="17" s="1"/>
  <c r="JF14" i="17"/>
  <c r="JZ25" i="17"/>
  <c r="JZ14" i="17" s="1"/>
  <c r="JK14" i="17"/>
  <c r="JR25" i="17"/>
  <c r="JR14" i="17" s="1"/>
  <c r="JC14" i="17"/>
  <c r="IT29" i="17"/>
  <c r="IU33" i="17" s="1"/>
  <c r="JI24" i="17"/>
  <c r="IL29" i="17"/>
  <c r="IM33" i="17" s="1"/>
  <c r="JA24" i="17"/>
  <c r="IW29" i="17"/>
  <c r="JL24" i="17"/>
  <c r="IO29" i="17"/>
  <c r="JD24" i="17"/>
  <c r="ID33" i="17"/>
  <c r="ID32" i="17"/>
  <c r="ID31" i="17"/>
  <c r="ID30" i="17"/>
  <c r="ID18" i="17"/>
  <c r="ID19" i="17"/>
  <c r="ID20" i="17" s="1"/>
  <c r="HV33" i="17"/>
  <c r="HV32" i="17"/>
  <c r="HV31" i="17"/>
  <c r="HV30" i="17"/>
  <c r="HV18" i="17"/>
  <c r="HV19" i="17"/>
  <c r="HV20" i="17" s="1"/>
  <c r="HM33" i="17"/>
  <c r="HM31" i="17"/>
  <c r="HM30" i="17"/>
  <c r="HM18" i="17"/>
  <c r="HE31" i="17"/>
  <c r="GT33" i="17"/>
  <c r="GT32" i="17"/>
  <c r="GT31" i="17"/>
  <c r="GT30" i="17"/>
  <c r="GT18" i="17"/>
  <c r="GT19" i="17"/>
  <c r="GT20" i="17" s="1"/>
  <c r="GK33" i="17"/>
  <c r="GK32" i="17"/>
  <c r="AJ54" i="17" s="1"/>
  <c r="C68" i="17" s="1"/>
  <c r="GK31" i="17"/>
  <c r="GK30" i="17"/>
  <c r="GK18" i="17"/>
  <c r="GK19" i="17"/>
  <c r="GC33" i="17"/>
  <c r="GC30" i="17"/>
  <c r="GC18" i="17"/>
  <c r="FU33" i="17"/>
  <c r="FU32" i="17"/>
  <c r="AG54" i="17" s="1"/>
  <c r="C67" i="17" s="1"/>
  <c r="FU31" i="17"/>
  <c r="FU18" i="17"/>
  <c r="FU19" i="17"/>
  <c r="FM33" i="17"/>
  <c r="FM18" i="17"/>
  <c r="FE33" i="17"/>
  <c r="FE32" i="17"/>
  <c r="AD54" i="17" s="1"/>
  <c r="C66" i="17" s="1"/>
  <c r="FE31" i="17"/>
  <c r="FE30" i="17"/>
  <c r="FE18" i="17"/>
  <c r="FE19" i="17"/>
  <c r="AL48" i="17"/>
  <c r="FX20" i="17"/>
  <c r="AL49" i="17" s="1"/>
  <c r="AI48" i="17"/>
  <c r="FH20" i="17"/>
  <c r="AI49" i="17" s="1"/>
  <c r="AF48" i="17"/>
  <c r="ER20" i="17"/>
  <c r="AF49" i="17" s="1"/>
  <c r="W48" i="17"/>
  <c r="D23" i="1" s="1"/>
  <c r="DL20" i="17"/>
  <c r="W49" i="17" s="1"/>
  <c r="E23" i="1" s="1"/>
  <c r="AC48" i="17"/>
  <c r="EB20" i="17"/>
  <c r="AC49" i="17" s="1"/>
  <c r="R48" i="17"/>
  <c r="CS20" i="17"/>
  <c r="R49" i="17" s="1"/>
  <c r="C48" i="17"/>
  <c r="Q20" i="17"/>
  <c r="C49" i="17" s="1"/>
  <c r="HX33" i="17"/>
  <c r="HP29" i="17"/>
  <c r="HN32" i="17"/>
  <c r="HN33" i="17"/>
  <c r="HF32" i="17"/>
  <c r="GH32" i="17"/>
  <c r="KA27" i="17"/>
  <c r="KA16" i="17" s="1"/>
  <c r="JL16" i="17"/>
  <c r="JX27" i="17"/>
  <c r="JX16" i="17" s="1"/>
  <c r="JI16" i="17"/>
  <c r="JP27" i="17"/>
  <c r="JP16" i="17" s="1"/>
  <c r="JA16" i="17"/>
  <c r="JV26" i="17"/>
  <c r="JV15" i="17" s="1"/>
  <c r="JG15" i="17"/>
  <c r="JN26" i="17"/>
  <c r="JN15" i="17" s="1"/>
  <c r="IY15" i="17"/>
  <c r="JU26" i="17"/>
  <c r="JU15" i="17" s="1"/>
  <c r="JF15" i="17"/>
  <c r="JP28" i="17"/>
  <c r="JP17" i="17" s="1"/>
  <c r="JA17" i="17"/>
  <c r="JW28" i="17"/>
  <c r="JW17" i="17" s="1"/>
  <c r="JH17" i="17"/>
  <c r="JO28" i="17"/>
  <c r="JO17" i="17" s="1"/>
  <c r="IZ17" i="17"/>
  <c r="JW25" i="17"/>
  <c r="JW14" i="17" s="1"/>
  <c r="JH14" i="17"/>
  <c r="JO25" i="17"/>
  <c r="JO14" i="17" s="1"/>
  <c r="IZ14" i="17"/>
  <c r="JT25" i="17"/>
  <c r="JT14" i="17" s="1"/>
  <c r="JE14" i="17"/>
  <c r="IE33" i="17"/>
  <c r="IE32" i="17"/>
  <c r="IE31" i="17"/>
  <c r="IE30" i="17"/>
  <c r="IE19" i="17"/>
  <c r="IE20" i="17" s="1"/>
  <c r="IE18" i="17"/>
  <c r="JZ24" i="17"/>
  <c r="JZ13" i="17" s="1"/>
  <c r="JK13" i="17"/>
  <c r="JV24" i="17"/>
  <c r="JV13" i="17" s="1"/>
  <c r="JG13" i="17"/>
  <c r="JR24" i="17"/>
  <c r="JR13" i="17" s="1"/>
  <c r="JC13" i="17"/>
  <c r="JN24" i="17"/>
  <c r="JN13" i="17" s="1"/>
  <c r="IY13" i="17"/>
  <c r="JY24" i="17"/>
  <c r="JY13" i="17" s="1"/>
  <c r="JJ13" i="17"/>
  <c r="JU24" i="17"/>
  <c r="JU13" i="17" s="1"/>
  <c r="JF13" i="17"/>
  <c r="JQ24" i="17"/>
  <c r="JQ13" i="17" s="1"/>
  <c r="JB13" i="17"/>
  <c r="AU48" i="17"/>
  <c r="HT20" i="17"/>
  <c r="AU49" i="17" s="1"/>
  <c r="T48" i="17"/>
  <c r="D21" i="1" s="1"/>
  <c r="CV20" i="17"/>
  <c r="T49" i="17" s="1"/>
  <c r="E21" i="1" s="1"/>
  <c r="N48" i="17"/>
  <c r="D17" i="1" s="1"/>
  <c r="BP20" i="17"/>
  <c r="N49" i="17" s="1"/>
  <c r="E17" i="1" s="1"/>
  <c r="JU27" i="17"/>
  <c r="JU16" i="17" s="1"/>
  <c r="JF16" i="17"/>
  <c r="JZ27" i="17"/>
  <c r="JZ16" i="17" s="1"/>
  <c r="JK16" i="17"/>
  <c r="JR27" i="17"/>
  <c r="JR16" i="17" s="1"/>
  <c r="JC16" i="17"/>
  <c r="JT26" i="17"/>
  <c r="JT15" i="17" s="1"/>
  <c r="JE15" i="17"/>
  <c r="KA26" i="17"/>
  <c r="KA15" i="17" s="1"/>
  <c r="JL15" i="17"/>
  <c r="JS26" i="17"/>
  <c r="JS15" i="17" s="1"/>
  <c r="JD15" i="17"/>
  <c r="JY25" i="17"/>
  <c r="JY14" i="17" s="1"/>
  <c r="JJ14" i="17"/>
  <c r="JQ25" i="17"/>
  <c r="JQ14" i="17" s="1"/>
  <c r="JB14" i="17"/>
  <c r="JV25" i="17"/>
  <c r="JV14" i="17" s="1"/>
  <c r="JG14" i="17"/>
  <c r="JN25" i="17"/>
  <c r="JN14" i="17" s="1"/>
  <c r="IY14" i="17"/>
  <c r="IP29" i="17"/>
  <c r="IQ32" i="17" s="1"/>
  <c r="JE24" i="17"/>
  <c r="IG33" i="17"/>
  <c r="IG32" i="17"/>
  <c r="AS54" i="17" s="1"/>
  <c r="C71" i="17" s="1"/>
  <c r="IG31" i="17"/>
  <c r="IG30" i="17"/>
  <c r="IG19" i="17"/>
  <c r="IG18" i="17"/>
  <c r="IS29" i="17"/>
  <c r="JH24" i="17"/>
  <c r="IK29" i="17"/>
  <c r="IZ24" i="17"/>
  <c r="HZ31" i="17"/>
  <c r="HQ33" i="17"/>
  <c r="HQ32" i="17"/>
  <c r="AP54" i="17" s="1"/>
  <c r="C70" i="17" s="1"/>
  <c r="HQ31" i="17"/>
  <c r="HQ30" i="17"/>
  <c r="HQ18" i="17"/>
  <c r="HQ19" i="17"/>
  <c r="HI33" i="17"/>
  <c r="HI32" i="17"/>
  <c r="HI31" i="17"/>
  <c r="HI30" i="17"/>
  <c r="HI18" i="17"/>
  <c r="HI19" i="17"/>
  <c r="HI20" i="17" s="1"/>
  <c r="GX33" i="17"/>
  <c r="GX32" i="17"/>
  <c r="GX31" i="17"/>
  <c r="GX30" i="17"/>
  <c r="GX18" i="17"/>
  <c r="GX19" i="17"/>
  <c r="GX20" i="17" s="1"/>
  <c r="GP33" i="17"/>
  <c r="GP32" i="17"/>
  <c r="GP31" i="17"/>
  <c r="GP30" i="17"/>
  <c r="GP18" i="17"/>
  <c r="GP19" i="17"/>
  <c r="GP20" i="17" s="1"/>
  <c r="GG33" i="17"/>
  <c r="GG31" i="17"/>
  <c r="GG30" i="17"/>
  <c r="GG18" i="17"/>
  <c r="GG19" i="17"/>
  <c r="GG20" i="17" s="1"/>
  <c r="FY33" i="17"/>
  <c r="FY32" i="17"/>
  <c r="AI54" i="17" s="1"/>
  <c r="B68" i="17" s="1"/>
  <c r="FY31" i="17"/>
  <c r="FY30" i="17"/>
  <c r="FY18" i="17"/>
  <c r="FY19" i="17"/>
  <c r="FY20" i="17" s="1"/>
  <c r="FQ33" i="17"/>
  <c r="FQ32" i="17"/>
  <c r="FQ31" i="17"/>
  <c r="FQ30" i="17"/>
  <c r="FQ18" i="17"/>
  <c r="FQ19" i="17"/>
  <c r="FQ20" i="17" s="1"/>
  <c r="FI33" i="17"/>
  <c r="FI32" i="17"/>
  <c r="AF54" i="17" s="1"/>
  <c r="B67" i="17" s="1"/>
  <c r="FI31" i="17"/>
  <c r="FI30" i="17"/>
  <c r="FI18" i="17"/>
  <c r="FI19" i="17"/>
  <c r="FI20" i="17" s="1"/>
  <c r="AD48" i="17"/>
  <c r="EO20" i="17"/>
  <c r="AD49" i="17" s="1"/>
  <c r="X48" i="17"/>
  <c r="DY20" i="17"/>
  <c r="X49" i="17" s="1"/>
  <c r="Q48" i="17"/>
  <c r="D19" i="1" s="1"/>
  <c r="CF20" i="17"/>
  <c r="Q49" i="17" s="1"/>
  <c r="E19" i="1" s="1"/>
  <c r="E48" i="17"/>
  <c r="D11" i="1" s="1"/>
  <c r="T20" i="17"/>
  <c r="E49" i="17" s="1"/>
  <c r="E11" i="1" s="1"/>
  <c r="GD31" i="17"/>
  <c r="GD32" i="17"/>
  <c r="GD30" i="17"/>
  <c r="GD19" i="17"/>
  <c r="GD20" i="17" s="1"/>
  <c r="GD18" i="17"/>
  <c r="B48" i="17"/>
  <c r="D9" i="1" s="1"/>
  <c r="D20" i="17"/>
  <c r="B49" i="17" s="1"/>
  <c r="E9" i="1" s="1"/>
  <c r="FZ32" i="17"/>
  <c r="IF32" i="17"/>
  <c r="HX32" i="17"/>
  <c r="JG28" i="17"/>
  <c r="IY28" i="17"/>
  <c r="JF28" i="17"/>
  <c r="FR32" i="17"/>
  <c r="FJ32" i="17"/>
  <c r="HY31" i="17" l="1"/>
  <c r="DR33" i="17"/>
  <c r="DQ18" i="17"/>
  <c r="AJ18" i="17"/>
  <c r="AJ19" i="17"/>
  <c r="AJ31" i="17"/>
  <c r="EX31" i="17"/>
  <c r="EY33" i="17"/>
  <c r="BY32" i="17"/>
  <c r="BY31" i="17"/>
  <c r="V31" i="17"/>
  <c r="V30" i="17"/>
  <c r="V18" i="17"/>
  <c r="V33" i="17"/>
  <c r="C31" i="17"/>
  <c r="C30" i="17"/>
  <c r="C19" i="17"/>
  <c r="C20" i="17" s="1"/>
  <c r="C18" i="17"/>
  <c r="DA33" i="17"/>
  <c r="DB33" i="17"/>
  <c r="FH32" i="17"/>
  <c r="CC30" i="17"/>
  <c r="CC19" i="17"/>
  <c r="HY18" i="17"/>
  <c r="O30" i="17"/>
  <c r="O18" i="17"/>
  <c r="P33" i="17"/>
  <c r="P32" i="17"/>
  <c r="CJ19" i="17"/>
  <c r="CJ20" i="17" s="1"/>
  <c r="CJ18" i="17"/>
  <c r="HX30" i="17"/>
  <c r="HX31" i="17"/>
  <c r="HX19" i="17"/>
  <c r="HX20" i="17" s="1"/>
  <c r="HX18" i="17"/>
  <c r="GZ19" i="17"/>
  <c r="GZ20" i="17" s="1"/>
  <c r="HA32" i="17"/>
  <c r="AM54" i="17" s="1"/>
  <c r="C69" i="17" s="1"/>
  <c r="GZ18" i="17"/>
  <c r="GZ30" i="17"/>
  <c r="GZ31" i="17"/>
  <c r="HA33" i="17"/>
  <c r="CM30" i="17"/>
  <c r="CM18" i="17"/>
  <c r="CM31" i="17"/>
  <c r="CM32" i="17"/>
  <c r="CV32" i="17"/>
  <c r="DV32" i="17"/>
  <c r="GO33" i="17"/>
  <c r="EI30" i="17"/>
  <c r="EI33" i="17"/>
  <c r="EI18" i="17"/>
  <c r="EI31" i="17"/>
  <c r="IC33" i="17"/>
  <c r="IC32" i="17"/>
  <c r="IC18" i="17"/>
  <c r="EV30" i="17"/>
  <c r="EV19" i="17"/>
  <c r="EV20" i="17" s="1"/>
  <c r="FK30" i="17"/>
  <c r="FK33" i="17"/>
  <c r="FK19" i="17"/>
  <c r="FK20" i="17" s="1"/>
  <c r="FK31" i="17"/>
  <c r="FK32" i="17"/>
  <c r="FK18" i="17"/>
  <c r="EJ32" i="17"/>
  <c r="EY32" i="17"/>
  <c r="AQ32" i="17"/>
  <c r="AP18" i="17"/>
  <c r="AP19" i="17"/>
  <c r="AP20" i="17" s="1"/>
  <c r="AP33" i="17"/>
  <c r="AP32" i="17"/>
  <c r="FP30" i="17"/>
  <c r="FP18" i="17"/>
  <c r="FP32" i="17"/>
  <c r="FP31" i="17"/>
  <c r="EN30" i="17"/>
  <c r="EN18" i="17"/>
  <c r="EN31" i="17"/>
  <c r="EN19" i="17"/>
  <c r="EN20" i="17" s="1"/>
  <c r="EE33" i="17"/>
  <c r="ED31" i="17"/>
  <c r="EE32" i="17"/>
  <c r="ED30" i="17"/>
  <c r="FG19" i="17"/>
  <c r="FG20" i="17" s="1"/>
  <c r="FG30" i="17"/>
  <c r="FG18" i="17"/>
  <c r="FG31" i="17"/>
  <c r="FX33" i="17"/>
  <c r="FW31" i="17"/>
  <c r="FW18" i="17"/>
  <c r="FW19" i="17"/>
  <c r="FW20" i="17" s="1"/>
  <c r="AK31" i="17"/>
  <c r="AK18" i="17"/>
  <c r="EO31" i="17"/>
  <c r="EO32" i="17"/>
  <c r="AA54" i="17" s="1"/>
  <c r="C65" i="17" s="1"/>
  <c r="GS30" i="17"/>
  <c r="GS19" i="17"/>
  <c r="GS20" i="17" s="1"/>
  <c r="GS33" i="17"/>
  <c r="GS18" i="17"/>
  <c r="GS31" i="17"/>
  <c r="EJ33" i="17"/>
  <c r="CV33" i="17"/>
  <c r="BZ32" i="17"/>
  <c r="AI31" i="17"/>
  <c r="AI18" i="17"/>
  <c r="AJ32" i="17"/>
  <c r="AI19" i="17"/>
  <c r="AI20" i="17" s="1"/>
  <c r="AI30" i="17"/>
  <c r="AJ33" i="17"/>
  <c r="BH31" i="17"/>
  <c r="BH30" i="17"/>
  <c r="BH18" i="17"/>
  <c r="BH33" i="17"/>
  <c r="BH32" i="17"/>
  <c r="BH19" i="17"/>
  <c r="BH20" i="17" s="1"/>
  <c r="AZ31" i="17"/>
  <c r="AZ30" i="17"/>
  <c r="AZ33" i="17"/>
  <c r="AZ18" i="17"/>
  <c r="AZ32" i="17"/>
  <c r="AZ19" i="17"/>
  <c r="EM30" i="17"/>
  <c r="EN33" i="17"/>
  <c r="EM33" i="17"/>
  <c r="EM19" i="17"/>
  <c r="EM20" i="17" s="1"/>
  <c r="EM31" i="17"/>
  <c r="EM18" i="17"/>
  <c r="EN32" i="17"/>
  <c r="EM32" i="17"/>
  <c r="AL33" i="17"/>
  <c r="AL18" i="17"/>
  <c r="AL30" i="17"/>
  <c r="AM32" i="17"/>
  <c r="AL19" i="17"/>
  <c r="AL20" i="17" s="1"/>
  <c r="AL32" i="17"/>
  <c r="AL31" i="17"/>
  <c r="FM30" i="17"/>
  <c r="HE32" i="17"/>
  <c r="AO54" i="17" s="1"/>
  <c r="B70" i="17" s="1"/>
  <c r="IY29" i="17"/>
  <c r="IY30" i="17" s="1"/>
  <c r="HO30" i="17"/>
  <c r="HO31" i="17"/>
  <c r="HO33" i="17"/>
  <c r="HO19" i="17"/>
  <c r="HO20" i="17" s="1"/>
  <c r="HO18" i="17"/>
  <c r="HO32" i="17"/>
  <c r="DT33" i="17"/>
  <c r="DT19" i="17"/>
  <c r="DT20" i="17" s="1"/>
  <c r="DT31" i="17"/>
  <c r="DT32" i="17"/>
  <c r="DT30" i="17"/>
  <c r="DT18" i="17"/>
  <c r="BI32" i="17"/>
  <c r="BV33" i="17"/>
  <c r="BV18" i="17"/>
  <c r="BV32" i="17"/>
  <c r="BV19" i="17"/>
  <c r="BV20" i="17" s="1"/>
  <c r="BV31" i="17"/>
  <c r="BV30" i="17"/>
  <c r="BA32" i="17"/>
  <c r="K54" i="17" s="1"/>
  <c r="B60" i="17" s="1"/>
  <c r="FB33" i="17"/>
  <c r="FB19" i="17"/>
  <c r="FB20" i="17" s="1"/>
  <c r="FB18" i="17"/>
  <c r="FB31" i="17"/>
  <c r="FB30" i="17"/>
  <c r="FB32" i="17"/>
  <c r="BM31" i="17"/>
  <c r="BM18" i="17"/>
  <c r="BM32" i="17"/>
  <c r="L54" i="17" s="1"/>
  <c r="C60" i="17" s="1"/>
  <c r="BM33" i="17"/>
  <c r="BM30" i="17"/>
  <c r="BM19" i="17"/>
  <c r="BA33" i="17"/>
  <c r="GF33" i="17"/>
  <c r="GF19" i="17"/>
  <c r="GF20" i="17" s="1"/>
  <c r="GF18" i="17"/>
  <c r="GF32" i="17"/>
  <c r="GF31" i="17"/>
  <c r="GF30" i="17"/>
  <c r="FN32" i="17"/>
  <c r="FZ18" i="17"/>
  <c r="JI17" i="17"/>
  <c r="DI20" i="17"/>
  <c r="U49" i="17" s="1"/>
  <c r="IA30" i="17"/>
  <c r="DP32" i="17"/>
  <c r="DP31" i="17"/>
  <c r="DP30" i="17"/>
  <c r="DP19" i="17"/>
  <c r="DP20" i="17" s="1"/>
  <c r="DP33" i="17"/>
  <c r="DP18" i="17"/>
  <c r="DE30" i="17"/>
  <c r="DE33" i="17"/>
  <c r="DE19" i="17"/>
  <c r="DE20" i="17" s="1"/>
  <c r="DE18" i="17"/>
  <c r="DE32" i="17"/>
  <c r="DE31" i="17"/>
  <c r="GD33" i="17"/>
  <c r="HZ33" i="17"/>
  <c r="I48" i="17"/>
  <c r="HE18" i="17"/>
  <c r="IB32" i="17"/>
  <c r="DH32" i="17"/>
  <c r="DH19" i="17"/>
  <c r="DH20" i="17" s="1"/>
  <c r="DH33" i="17"/>
  <c r="DH30" i="17"/>
  <c r="DH31" i="17"/>
  <c r="DH18" i="17"/>
  <c r="FA33" i="17"/>
  <c r="FA18" i="17"/>
  <c r="FA32" i="17"/>
  <c r="FA30" i="17"/>
  <c r="FA31" i="17"/>
  <c r="FA19" i="17"/>
  <c r="FA20" i="17" s="1"/>
  <c r="BE31" i="17"/>
  <c r="BE18" i="17"/>
  <c r="BE32" i="17"/>
  <c r="BE30" i="17"/>
  <c r="BE19" i="17"/>
  <c r="BE20" i="17" s="1"/>
  <c r="BE33" i="17"/>
  <c r="HK32" i="17"/>
  <c r="HK19" i="17"/>
  <c r="HK20" i="17" s="1"/>
  <c r="HK30" i="17"/>
  <c r="HK33" i="17"/>
  <c r="HK18" i="17"/>
  <c r="HK31" i="17"/>
  <c r="BI33" i="17"/>
  <c r="BW32" i="17"/>
  <c r="DI33" i="17"/>
  <c r="DQ33" i="17"/>
  <c r="BF32" i="17"/>
  <c r="BF19" i="17"/>
  <c r="BF20" i="17" s="1"/>
  <c r="BF31" i="17"/>
  <c r="BG32" i="17"/>
  <c r="BF18" i="17"/>
  <c r="BF30" i="17"/>
  <c r="BF33" i="17"/>
  <c r="FZ31" i="17"/>
  <c r="HZ19" i="17"/>
  <c r="HZ20" i="17" s="1"/>
  <c r="HZ32" i="17"/>
  <c r="JD16" i="17"/>
  <c r="FN33" i="17"/>
  <c r="HE19" i="17"/>
  <c r="HE20" i="17" s="1"/>
  <c r="JG29" i="17"/>
  <c r="JG32" i="17" s="1"/>
  <c r="IB33" i="17"/>
  <c r="B18" i="17"/>
  <c r="B30" i="17"/>
  <c r="B19" i="17"/>
  <c r="B20" i="17" s="1"/>
  <c r="C32" i="17"/>
  <c r="B31" i="17"/>
  <c r="C33" i="17"/>
  <c r="GN19" i="17"/>
  <c r="GN31" i="17"/>
  <c r="GN18" i="17"/>
  <c r="GN30" i="17"/>
  <c r="FZ19" i="17"/>
  <c r="FZ20" i="17" s="1"/>
  <c r="FZ33" i="17"/>
  <c r="HZ18" i="17"/>
  <c r="FM31" i="17"/>
  <c r="GC31" i="17"/>
  <c r="HE33" i="17"/>
  <c r="JF29" i="17"/>
  <c r="JF31" i="17" s="1"/>
  <c r="JC29" i="17"/>
  <c r="IA31" i="17"/>
  <c r="EZ33" i="17"/>
  <c r="EZ19" i="17"/>
  <c r="EZ20" i="17" s="1"/>
  <c r="EZ32" i="17"/>
  <c r="EZ18" i="17"/>
  <c r="EZ30" i="17"/>
  <c r="EZ31" i="17"/>
  <c r="AG31" i="17"/>
  <c r="AG18" i="17"/>
  <c r="AG32" i="17"/>
  <c r="F54" i="17" s="1"/>
  <c r="C58" i="17" s="1"/>
  <c r="AG33" i="17"/>
  <c r="AG30" i="17"/>
  <c r="AG19" i="17"/>
  <c r="W32" i="17"/>
  <c r="W33" i="17"/>
  <c r="W18" i="17"/>
  <c r="W31" i="17"/>
  <c r="W19" i="17"/>
  <c r="W20" i="17" s="1"/>
  <c r="W30" i="17"/>
  <c r="CR31" i="17"/>
  <c r="CR30" i="17"/>
  <c r="CR18" i="17"/>
  <c r="CR33" i="17"/>
  <c r="CR19" i="17"/>
  <c r="CR20" i="17" s="1"/>
  <c r="CR32" i="17"/>
  <c r="GG32" i="17"/>
  <c r="HF33" i="17"/>
  <c r="FM19" i="17"/>
  <c r="FM20" i="17" s="1"/>
  <c r="GC19" i="17"/>
  <c r="GC20" i="17" s="1"/>
  <c r="HM19" i="17"/>
  <c r="HM20" i="17" s="1"/>
  <c r="JJ29" i="17"/>
  <c r="JJ30" i="17" s="1"/>
  <c r="IA18" i="17"/>
  <c r="CA33" i="17"/>
  <c r="CA19" i="17"/>
  <c r="CA20" i="17" s="1"/>
  <c r="CA31" i="17"/>
  <c r="CA30" i="17"/>
  <c r="CA32" i="17"/>
  <c r="CB33" i="17"/>
  <c r="CA18" i="17"/>
  <c r="DF33" i="17"/>
  <c r="DF18" i="17"/>
  <c r="DF32" i="17"/>
  <c r="DF19" i="17"/>
  <c r="DF20" i="17" s="1"/>
  <c r="DF31" i="17"/>
  <c r="DF30" i="17"/>
  <c r="EW31" i="17"/>
  <c r="EW32" i="17"/>
  <c r="EW18" i="17"/>
  <c r="EX32" i="17"/>
  <c r="EW30" i="17"/>
  <c r="EW19" i="17"/>
  <c r="EW20" i="17" s="1"/>
  <c r="EW33" i="17"/>
  <c r="DG33" i="17"/>
  <c r="DG19" i="17"/>
  <c r="DG20" i="17" s="1"/>
  <c r="DG32" i="17"/>
  <c r="DG31" i="17"/>
  <c r="DG18" i="17"/>
  <c r="DG30" i="17"/>
  <c r="GW33" i="17"/>
  <c r="GW19" i="17"/>
  <c r="GW20" i="17" s="1"/>
  <c r="GW30" i="17"/>
  <c r="GW32" i="17"/>
  <c r="GW18" i="17"/>
  <c r="GW31" i="17"/>
  <c r="DU31" i="17"/>
  <c r="DU32" i="17"/>
  <c r="DU18" i="17"/>
  <c r="DU33" i="17"/>
  <c r="DU19" i="17"/>
  <c r="DU20" i="17" s="1"/>
  <c r="DU30" i="17"/>
  <c r="EX33" i="17"/>
  <c r="FC33" i="17"/>
  <c r="BO31" i="17"/>
  <c r="BO19" i="17"/>
  <c r="BO20" i="17" s="1"/>
  <c r="BP32" i="17"/>
  <c r="BO18" i="17"/>
  <c r="BO30" i="17"/>
  <c r="BP33" i="17"/>
  <c r="HJ31" i="17"/>
  <c r="HJ18" i="17"/>
  <c r="HJ32" i="17"/>
  <c r="HJ19" i="17"/>
  <c r="HJ20" i="17" s="1"/>
  <c r="HJ30" i="17"/>
  <c r="HJ33" i="17"/>
  <c r="X31" i="17"/>
  <c r="X33" i="17"/>
  <c r="X19" i="17"/>
  <c r="X20" i="17" s="1"/>
  <c r="X32" i="17"/>
  <c r="X30" i="17"/>
  <c r="X18" i="17"/>
  <c r="BG33" i="17"/>
  <c r="CS32" i="17"/>
  <c r="R54" i="17" s="1"/>
  <c r="C62" i="17" s="1"/>
  <c r="BW33" i="17"/>
  <c r="Y33" i="17"/>
  <c r="Y32" i="17"/>
  <c r="JN28" i="17"/>
  <c r="JN17" i="17" s="1"/>
  <c r="IY17" i="17"/>
  <c r="AS48" i="17"/>
  <c r="HQ20" i="17"/>
  <c r="AS49" i="17" s="1"/>
  <c r="JO24" i="17"/>
  <c r="JO13" i="17" s="1"/>
  <c r="IZ13" i="17"/>
  <c r="JW24" i="17"/>
  <c r="JW13" i="17" s="1"/>
  <c r="JH13" i="17"/>
  <c r="JT24" i="17"/>
  <c r="JT13" i="17" s="1"/>
  <c r="JE13" i="17"/>
  <c r="HP33" i="17"/>
  <c r="HP31" i="17"/>
  <c r="HP32" i="17"/>
  <c r="HP30" i="17"/>
  <c r="HP19" i="17"/>
  <c r="HP20" i="17" s="1"/>
  <c r="HP18" i="17"/>
  <c r="AG48" i="17"/>
  <c r="FE20" i="17"/>
  <c r="AG49" i="17" s="1"/>
  <c r="AJ48" i="17"/>
  <c r="FU20" i="17"/>
  <c r="AJ49" i="17" s="1"/>
  <c r="AM48" i="17"/>
  <c r="GK20" i="17"/>
  <c r="AM49" i="17" s="1"/>
  <c r="JS24" i="17"/>
  <c r="JS13" i="17" s="1"/>
  <c r="JD13" i="17"/>
  <c r="KA24" i="17"/>
  <c r="KA13" i="17" s="1"/>
  <c r="JL13" i="17"/>
  <c r="JP24" i="17"/>
  <c r="JP13" i="17" s="1"/>
  <c r="JA13" i="17"/>
  <c r="JX24" i="17"/>
  <c r="JX13" i="17" s="1"/>
  <c r="JI13" i="17"/>
  <c r="JB31" i="17"/>
  <c r="JB30" i="17"/>
  <c r="JQ29" i="17"/>
  <c r="JB19" i="17"/>
  <c r="JB20" i="17" s="1"/>
  <c r="JB18" i="17"/>
  <c r="JJ31" i="17"/>
  <c r="JY29" i="17"/>
  <c r="JJ19" i="17"/>
  <c r="JJ20" i="17" s="1"/>
  <c r="JJ18" i="17"/>
  <c r="AX48" i="17"/>
  <c r="IJ20" i="17"/>
  <c r="AX49" i="17" s="1"/>
  <c r="IY31" i="17"/>
  <c r="IY19" i="17"/>
  <c r="IY20" i="17" s="1"/>
  <c r="JG30" i="17"/>
  <c r="AR48" i="17"/>
  <c r="HD20" i="17"/>
  <c r="AR49" i="17" s="1"/>
  <c r="JU28" i="17"/>
  <c r="JU17" i="17" s="1"/>
  <c r="JF17" i="17"/>
  <c r="JV28" i="17"/>
  <c r="JV17" i="17" s="1"/>
  <c r="JG17" i="17"/>
  <c r="IK33" i="17"/>
  <c r="IK32" i="17"/>
  <c r="AU54" i="17" s="1"/>
  <c r="B72" i="17" s="1"/>
  <c r="IK31" i="17"/>
  <c r="IK30" i="17"/>
  <c r="IZ29" i="17"/>
  <c r="IK18" i="17"/>
  <c r="IK19" i="17"/>
  <c r="IK20" i="17" s="1"/>
  <c r="IS33" i="17"/>
  <c r="IS32" i="17"/>
  <c r="IS31" i="17"/>
  <c r="IS30" i="17"/>
  <c r="JH29" i="17"/>
  <c r="IS18" i="17"/>
  <c r="IS19" i="17"/>
  <c r="IS20" i="17" s="1"/>
  <c r="AV48" i="17"/>
  <c r="IG20" i="17"/>
  <c r="AV49" i="17" s="1"/>
  <c r="IP33" i="17"/>
  <c r="IP31" i="17"/>
  <c r="IP32" i="17"/>
  <c r="JE29" i="17"/>
  <c r="IP30" i="17"/>
  <c r="IP19" i="17"/>
  <c r="IP20" i="17" s="1"/>
  <c r="IP18" i="17"/>
  <c r="IO33" i="17"/>
  <c r="IO32" i="17"/>
  <c r="IO31" i="17"/>
  <c r="IO30" i="17"/>
  <c r="JD29" i="17"/>
  <c r="IO18" i="17"/>
  <c r="IO19" i="17"/>
  <c r="IO20" i="17" s="1"/>
  <c r="IW33" i="17"/>
  <c r="IW32" i="17"/>
  <c r="AV54" i="17" s="1"/>
  <c r="C72" i="17" s="1"/>
  <c r="IW31" i="17"/>
  <c r="IW30" i="17"/>
  <c r="JL29" i="17"/>
  <c r="IW18" i="17"/>
  <c r="IW19" i="17"/>
  <c r="IL33" i="17"/>
  <c r="IL31" i="17"/>
  <c r="IL32" i="17"/>
  <c r="JA29" i="17"/>
  <c r="JB32" i="17" s="1"/>
  <c r="IL30" i="17"/>
  <c r="IL19" i="17"/>
  <c r="IL20" i="17" s="1"/>
  <c r="IL18" i="17"/>
  <c r="IT33" i="17"/>
  <c r="IT31" i="17"/>
  <c r="IT32" i="17"/>
  <c r="JI29" i="17"/>
  <c r="IT30" i="17"/>
  <c r="IT19" i="17"/>
  <c r="IT20" i="17" s="1"/>
  <c r="IT18" i="17"/>
  <c r="JF33" i="17"/>
  <c r="JF35" i="17" s="1"/>
  <c r="JF30" i="17"/>
  <c r="JU29" i="17"/>
  <c r="JF19" i="17"/>
  <c r="JF20" i="17" s="1"/>
  <c r="JC33" i="17"/>
  <c r="JC35" i="17" s="1"/>
  <c r="JC32" i="17"/>
  <c r="JC31" i="17"/>
  <c r="JC30" i="17"/>
  <c r="JR29" i="17"/>
  <c r="JC18" i="17"/>
  <c r="JC19" i="17"/>
  <c r="JC20" i="17" s="1"/>
  <c r="B50" i="17"/>
  <c r="F9" i="1" s="1"/>
  <c r="E50" i="17"/>
  <c r="F11" i="1" s="1"/>
  <c r="Q50" i="17"/>
  <c r="F19" i="1" s="1"/>
  <c r="X50" i="17"/>
  <c r="AD50" i="17"/>
  <c r="N50" i="17"/>
  <c r="F17" i="1" s="1"/>
  <c r="T50" i="17"/>
  <c r="F21" i="1" s="1"/>
  <c r="AU50" i="17"/>
  <c r="C50" i="17"/>
  <c r="I50" i="17"/>
  <c r="R50" i="17"/>
  <c r="U50" i="17"/>
  <c r="AC50" i="17"/>
  <c r="W50" i="17"/>
  <c r="F23" i="1" s="1"/>
  <c r="AF50" i="17"/>
  <c r="AI50" i="17"/>
  <c r="AL50" i="17"/>
  <c r="AP50" i="17"/>
  <c r="IM32" i="17"/>
  <c r="IQ33" i="17"/>
  <c r="IU32" i="17"/>
  <c r="JK29" i="17"/>
  <c r="JG31" i="17" l="1"/>
  <c r="O48" i="17"/>
  <c r="CC20" i="17"/>
  <c r="O49" i="17" s="1"/>
  <c r="JG19" i="17"/>
  <c r="JG20" i="17" s="1"/>
  <c r="JG33" i="17"/>
  <c r="JG35" i="17" s="1"/>
  <c r="JV29" i="17"/>
  <c r="H48" i="17"/>
  <c r="AJ20" i="17"/>
  <c r="H49" i="17" s="1"/>
  <c r="E13" i="1" s="1"/>
  <c r="AR50" i="17"/>
  <c r="B74" i="17"/>
  <c r="IY18" i="17"/>
  <c r="AG20" i="17"/>
  <c r="F49" i="17" s="1"/>
  <c r="F48" i="17"/>
  <c r="GN20" i="17"/>
  <c r="AO49" i="17" s="1"/>
  <c r="AO48" i="17"/>
  <c r="JF18" i="17"/>
  <c r="JG18" i="17"/>
  <c r="JN29" i="17"/>
  <c r="JN30" i="17" s="1"/>
  <c r="AX50" i="17"/>
  <c r="AM50" i="17"/>
  <c r="AG50" i="17"/>
  <c r="AZ20" i="17"/>
  <c r="K49" i="17" s="1"/>
  <c r="E15" i="1" s="1"/>
  <c r="K48" i="17"/>
  <c r="AJ50" i="17"/>
  <c r="AS50" i="17"/>
  <c r="BM20" i="17"/>
  <c r="L49" i="17" s="1"/>
  <c r="L48" i="17"/>
  <c r="C74" i="17"/>
  <c r="JU31" i="17"/>
  <c r="JU30" i="17"/>
  <c r="JU18" i="17"/>
  <c r="JU19" i="17"/>
  <c r="JU20" i="17" s="1"/>
  <c r="JI33" i="17"/>
  <c r="JI35" i="17" s="1"/>
  <c r="JI32" i="17"/>
  <c r="JI31" i="17"/>
  <c r="JI30" i="17"/>
  <c r="JX29" i="17"/>
  <c r="JY33" i="17" s="1"/>
  <c r="JY35" i="17" s="1"/>
  <c r="JI18" i="17"/>
  <c r="JI19" i="17"/>
  <c r="JI20" i="17" s="1"/>
  <c r="JD33" i="17"/>
  <c r="JD35" i="17" s="1"/>
  <c r="JD32" i="17"/>
  <c r="JD31" i="17"/>
  <c r="JD30" i="17"/>
  <c r="JS29" i="17"/>
  <c r="JD19" i="17"/>
  <c r="JD20" i="17" s="1"/>
  <c r="JD18" i="17"/>
  <c r="JE33" i="17"/>
  <c r="JE35" i="17" s="1"/>
  <c r="JE32" i="17"/>
  <c r="JE31" i="17"/>
  <c r="JE30" i="17"/>
  <c r="JT29" i="17"/>
  <c r="JE18" i="17"/>
  <c r="JE19" i="17"/>
  <c r="JE20" i="17" s="1"/>
  <c r="JH32" i="17"/>
  <c r="JH33" i="17"/>
  <c r="JH35" i="17" s="1"/>
  <c r="JH31" i="17"/>
  <c r="JH30" i="17"/>
  <c r="JW29" i="17"/>
  <c r="JH19" i="17"/>
  <c r="JH20" i="17" s="1"/>
  <c r="JH18" i="17"/>
  <c r="JV32" i="17"/>
  <c r="JV33" i="17"/>
  <c r="JV35" i="17" s="1"/>
  <c r="JV31" i="17"/>
  <c r="JV30" i="17"/>
  <c r="JV19" i="17"/>
  <c r="JV20" i="17" s="1"/>
  <c r="JV18" i="17"/>
  <c r="JY31" i="17"/>
  <c r="JY30" i="17"/>
  <c r="JY18" i="17"/>
  <c r="JY19" i="17"/>
  <c r="JY20" i="17" s="1"/>
  <c r="JJ32" i="17"/>
  <c r="JK33" i="17"/>
  <c r="JK35" i="17" s="1"/>
  <c r="JK32" i="17"/>
  <c r="JK31" i="17"/>
  <c r="JK30" i="17"/>
  <c r="JZ29" i="17"/>
  <c r="JK18" i="17"/>
  <c r="JK19" i="17"/>
  <c r="JK20" i="17" s="1"/>
  <c r="JR32" i="17"/>
  <c r="JR33" i="17"/>
  <c r="JR35" i="17" s="1"/>
  <c r="JR31" i="17"/>
  <c r="JR30" i="17"/>
  <c r="JR19" i="17"/>
  <c r="JR20" i="17" s="1"/>
  <c r="JR18" i="17"/>
  <c r="JA33" i="17"/>
  <c r="JA35" i="17" s="1"/>
  <c r="JA32" i="17"/>
  <c r="JA31" i="17"/>
  <c r="JA30" i="17"/>
  <c r="JP29" i="17"/>
  <c r="JA18" i="17"/>
  <c r="JA19" i="17"/>
  <c r="JA20" i="17" s="1"/>
  <c r="AY48" i="17"/>
  <c r="IW20" i="17"/>
  <c r="AY49" i="17" s="1"/>
  <c r="JL32" i="17"/>
  <c r="JL33" i="17"/>
  <c r="JL35" i="17" s="1"/>
  <c r="JL31" i="17"/>
  <c r="JL30" i="17"/>
  <c r="KA29" i="17"/>
  <c r="JL19" i="17"/>
  <c r="JL20" i="17" s="1"/>
  <c r="JL18" i="17"/>
  <c r="IZ33" i="17"/>
  <c r="IZ35" i="17" s="1"/>
  <c r="IZ32" i="17"/>
  <c r="IZ31" i="17"/>
  <c r="IZ30" i="17"/>
  <c r="JO29" i="17"/>
  <c r="IZ19" i="17"/>
  <c r="IZ20" i="17" s="1"/>
  <c r="IZ18" i="17"/>
  <c r="JN31" i="17"/>
  <c r="JN18" i="17"/>
  <c r="JQ33" i="17"/>
  <c r="JQ35" i="17" s="1"/>
  <c r="JQ32" i="17"/>
  <c r="JQ31" i="17"/>
  <c r="JQ30" i="17"/>
  <c r="JQ18" i="17"/>
  <c r="JQ19" i="17"/>
  <c r="JQ20" i="17" s="1"/>
  <c r="JF32" i="17"/>
  <c r="AV50" i="17"/>
  <c r="JJ33" i="17"/>
  <c r="JJ35" i="17" s="1"/>
  <c r="JB33" i="17"/>
  <c r="JB35" i="17" s="1"/>
  <c r="D13" i="1" l="1"/>
  <c r="H50" i="17"/>
  <c r="F13" i="1" s="1"/>
  <c r="O50" i="17"/>
  <c r="AY50" i="17"/>
  <c r="AO50" i="17"/>
  <c r="D15" i="1"/>
  <c r="K50" i="17"/>
  <c r="F15" i="1" s="1"/>
  <c r="JN19" i="17"/>
  <c r="BA48" i="17" s="1"/>
  <c r="JY32" i="17"/>
  <c r="F50" i="17"/>
  <c r="L50" i="17"/>
  <c r="JO33" i="17"/>
  <c r="JO35" i="17" s="1"/>
  <c r="JO32" i="17"/>
  <c r="AX54" i="17" s="1"/>
  <c r="B73" i="17" s="1"/>
  <c r="D60" i="17" s="1"/>
  <c r="JO31" i="17"/>
  <c r="JO30" i="17"/>
  <c r="JO18" i="17"/>
  <c r="JO19" i="17"/>
  <c r="JO20" i="17" s="1"/>
  <c r="JP32" i="17"/>
  <c r="JP33" i="17"/>
  <c r="JP35" i="17" s="1"/>
  <c r="JP31" i="17"/>
  <c r="JP30" i="17"/>
  <c r="JP19" i="17"/>
  <c r="JP20" i="17" s="1"/>
  <c r="JP18" i="17"/>
  <c r="JT32" i="17"/>
  <c r="JT33" i="17"/>
  <c r="JT35" i="17" s="1"/>
  <c r="JT31" i="17"/>
  <c r="JT30" i="17"/>
  <c r="JT19" i="17"/>
  <c r="JT20" i="17" s="1"/>
  <c r="JT18" i="17"/>
  <c r="JX32" i="17"/>
  <c r="JX33" i="17"/>
  <c r="JX35" i="17" s="1"/>
  <c r="JX31" i="17"/>
  <c r="JX30" i="17"/>
  <c r="JX19" i="17"/>
  <c r="JX20" i="17" s="1"/>
  <c r="JX18" i="17"/>
  <c r="JU33" i="17"/>
  <c r="JU35" i="17" s="1"/>
  <c r="JN37" i="17"/>
  <c r="JN38" i="17" s="1"/>
  <c r="KA33" i="17"/>
  <c r="KA35" i="17" s="1"/>
  <c r="KA32" i="17"/>
  <c r="AY54" i="17" s="1"/>
  <c r="C73" i="17" s="1"/>
  <c r="E60" i="17" s="1"/>
  <c r="KA31" i="17"/>
  <c r="KA30" i="17"/>
  <c r="KA18" i="17"/>
  <c r="KA19" i="17"/>
  <c r="JZ32" i="17"/>
  <c r="JZ33" i="17"/>
  <c r="JZ35" i="17" s="1"/>
  <c r="JZ31" i="17"/>
  <c r="JZ30" i="17"/>
  <c r="JZ19" i="17"/>
  <c r="JZ20" i="17" s="1"/>
  <c r="JZ18" i="17"/>
  <c r="JW33" i="17"/>
  <c r="JW35" i="17" s="1"/>
  <c r="JW32" i="17"/>
  <c r="JW31" i="17"/>
  <c r="JW30" i="17"/>
  <c r="JW18" i="17"/>
  <c r="JW19" i="17"/>
  <c r="JW20" i="17" s="1"/>
  <c r="JS33" i="17"/>
  <c r="JS35" i="17" s="1"/>
  <c r="JS32" i="17"/>
  <c r="JS31" i="17"/>
  <c r="JS30" i="17"/>
  <c r="JS18" i="17"/>
  <c r="JS19" i="17"/>
  <c r="JS20" i="17" s="1"/>
  <c r="JU32" i="17"/>
  <c r="JN20" i="17" l="1"/>
  <c r="BA49" i="17" s="1"/>
  <c r="BA50" i="17" s="1"/>
  <c r="BB48" i="17"/>
  <c r="KA20" i="17"/>
  <c r="BB49" i="17" s="1"/>
  <c r="BB50" i="17" l="1"/>
  <c r="W3" i="1" l="1"/>
</calcChain>
</file>

<file path=xl/sharedStrings.xml><?xml version="1.0" encoding="utf-8"?>
<sst xmlns="http://schemas.openxmlformats.org/spreadsheetml/2006/main" count="719" uniqueCount="95">
  <si>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</si>
  <si>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</si>
  <si>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</si>
  <si>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</si>
  <si>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</si>
  <si>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</si>
  <si>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</si>
  <si>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</si>
  <si>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</si>
  <si>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</si>
  <si>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</si>
  <si>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BE</t>
  </si>
  <si>
    <t>HH</t>
  </si>
  <si>
    <t>HB</t>
  </si>
  <si>
    <t>NW</t>
  </si>
  <si>
    <t>SL</t>
  </si>
  <si>
    <t>BW</t>
  </si>
  <si>
    <t>HE</t>
  </si>
  <si>
    <t>SA</t>
  </si>
  <si>
    <t>D ohne ST</t>
  </si>
  <si>
    <t>RP</t>
  </si>
  <si>
    <t>SH</t>
  </si>
  <si>
    <t>BY</t>
  </si>
  <si>
    <t>NI</t>
  </si>
  <si>
    <t>TH</t>
  </si>
  <si>
    <t>ST</t>
  </si>
  <si>
    <t>BB</t>
  </si>
  <si>
    <t>MV</t>
  </si>
  <si>
    <t>Bundesland</t>
  </si>
  <si>
    <t>BE-W</t>
  </si>
  <si>
    <t>Jahr</t>
  </si>
  <si>
    <t>.1988</t>
  </si>
  <si>
    <t>.1992</t>
  </si>
  <si>
    <t>.1996</t>
  </si>
  <si>
    <t>.2000</t>
  </si>
  <si>
    <t>.2001</t>
  </si>
  <si>
    <t>.2002</t>
  </si>
  <si>
    <t>.2003</t>
  </si>
  <si>
    <t>.2004</t>
  </si>
  <si>
    <t>.2005</t>
  </si>
  <si>
    <t>.2006</t>
  </si>
  <si>
    <t>.2007</t>
  </si>
  <si>
    <t>.2008</t>
  </si>
  <si>
    <t>.2009</t>
  </si>
  <si>
    <t>.2010</t>
  </si>
  <si>
    <t>.2011</t>
  </si>
  <si>
    <t>Bund</t>
  </si>
  <si>
    <t>Bund ohne ST</t>
  </si>
  <si>
    <t>Gebäude-und Freifläche</t>
  </si>
  <si>
    <t>Betriebsfläche ohne Abbauland</t>
  </si>
  <si>
    <t>Erholungsfläche</t>
  </si>
  <si>
    <t>Friedhöfe</t>
  </si>
  <si>
    <t>Verkehrsfläche</t>
  </si>
  <si>
    <t>Siedlungs- und Verkehrsfläche</t>
  </si>
  <si>
    <t>Gesamtfläche</t>
  </si>
  <si>
    <t>Verdichtungsmaß (VM)</t>
  </si>
  <si>
    <t>Anteil Versiegelte Fläche (%)</t>
  </si>
  <si>
    <t>an Gebäude-und Freifläche</t>
  </si>
  <si>
    <t>an Betriebsfläche ohne Abbauland</t>
  </si>
  <si>
    <t>anErholungsfläche</t>
  </si>
  <si>
    <t>an Friedhöfen</t>
  </si>
  <si>
    <t>an Verkehrsfläche</t>
  </si>
  <si>
    <t>an Siedlungs- und Verkehrsfläche</t>
  </si>
  <si>
    <t>Anteil versiegelte SV-Fläche an Gesamtfläche</t>
  </si>
  <si>
    <t>Anteil unversiegelte SV-Fläche an Gesamtfläche</t>
  </si>
  <si>
    <t xml:space="preserve">Anteil SV-Fläche an Gesamtfläche (%) </t>
  </si>
  <si>
    <t>versiegelte Fläche (ha)</t>
  </si>
  <si>
    <t>Anteil Versiegelte Fläche an SV-Fläche</t>
  </si>
  <si>
    <t>Anteil Versiegelte Fläche an Gesamtfläche</t>
  </si>
  <si>
    <t>Zunahme versiegelte Fläche [km² / Jahr]</t>
  </si>
  <si>
    <t>Zunahme versiegelte Fläche [ha / Tag]</t>
  </si>
  <si>
    <t>Zunahme SV-Fläche [ha / Tag]</t>
  </si>
  <si>
    <t>Nutzungsart</t>
  </si>
  <si>
    <t xml:space="preserve">Eckwerte BE und MV (Basisjahr: 2000)  </t>
  </si>
  <si>
    <t>Parameter für die Berechnung der Versiegelung</t>
  </si>
  <si>
    <t>A1</t>
  </si>
  <si>
    <t>A0</t>
  </si>
  <si>
    <t>Gebäude- und Freifläche</t>
  </si>
  <si>
    <r>
      <rPr>
        <b/>
        <i/>
        <sz val="10"/>
        <rFont val="Arial"/>
        <family val="2"/>
      </rPr>
      <t xml:space="preserve">Quelle: </t>
    </r>
    <r>
      <rPr>
        <i/>
        <sz val="10"/>
        <rFont val="Arial"/>
        <family val="2"/>
      </rPr>
      <t>vgl. Veröffentlichung Frie, Gunreben, Dosch, Penn-Bressel et. al.</t>
    </r>
  </si>
  <si>
    <t>.</t>
  </si>
  <si>
    <t>Anteil versiegelte SV-Fläche</t>
  </si>
  <si>
    <t>Anteil unversiegelte SV-Fläche</t>
  </si>
  <si>
    <t>Anteil SV-Fläche gesamt</t>
  </si>
  <si>
    <t>.1993-96</t>
  </si>
  <si>
    <t xml:space="preserve">Zunahme versiegelte SV-Fläche  </t>
  </si>
  <si>
    <t>kontrolle</t>
  </si>
  <si>
    <t>Anteil versiegelte SuV-Fläche</t>
  </si>
  <si>
    <t>Anteil unversiegelte SuV-Fläche</t>
  </si>
  <si>
    <t>Anteil SuV-Fläche gesamt</t>
  </si>
  <si>
    <t>SN</t>
  </si>
  <si>
    <t>BRD</t>
  </si>
  <si>
    <t>Daten für Deutschland insgesamt sowie für die Bundesländer</t>
  </si>
  <si>
    <t>Anteil der Siedlungs- und Verkehrsfläche an der Gesamtfläche 2024, davon unversiegelt und versiegelt</t>
  </si>
  <si>
    <t>Werte für Nordrhein-Westfalen und Gesamtdeutschland beziehen sich auf 2023, da für 2024 keine neuen Werte ausgewiesen wurden.</t>
  </si>
  <si>
    <t>Umweltbundesamt, eigene Berechnungen unter Benutzung der Regionalstatistik Datenbank (Werte für 2024), Unterkategorie "Gesamtrechnungen/UGRdL/Fläche und Ökosystemrechnungen/Fläche und Raum", abgerufen am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</si>
</sst>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%"/>
    <numFmt numFmtId="166" formatCode="0.0"/>
    <numFmt numFmtId="167" formatCode="0.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dotted">
        <color rgb="FFFFFFFF"/>
      </bottom>
      <diagonal/>
    </border>
    <border>
      <left/>
      <right style="thin">
        <color rgb="FFFFFFFF"/>
      </right>
      <top/>
      <bottom style="dotted">
        <color rgb="FFFFFFFF"/>
      </bottom>
      <diagonal/>
    </border>
    <border>
      <left style="dotted">
        <color theme="1"/>
      </left>
      <right style="dotted">
        <color theme="1"/>
      </right>
      <top/>
      <bottom style="dotted">
        <color rgb="FFFFFFF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rgb="FFFFFFFF"/>
      </right>
      <top style="dotted">
        <color rgb="FFFFFFFF"/>
      </top>
      <bottom/>
      <diagonal/>
    </border>
    <border>
      <left style="dotted">
        <color theme="1"/>
      </left>
      <right/>
      <top/>
      <bottom style="dotted">
        <color rgb="FFFFFFFF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26" fillId="24" borderId="16" xfId="0" applyFont="1" applyFill="1" applyBorder="1" applyAlignment="1" applyProtection="1">
      <alignment horizontal="left" vertical="top" wrapText="1"/>
    </xf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31" fillId="25" borderId="23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center"/>
    </xf>
    <xf numFmtId="0" fontId="31" fillId="25" borderId="29" xfId="0" applyFont="1" applyFill="1" applyBorder="1" applyAlignment="1">
      <alignment horizontal="left" vertical="center" wrapText="1"/>
    </xf>
    <xf numFmtId="0" fontId="27" fillId="26" borderId="30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2" fontId="2" fillId="0" borderId="0" xfId="45" applyNumberFormat="1" applyFont="1"/>
    <xf numFmtId="2" fontId="1" fillId="0" borderId="0" xfId="45" applyNumberFormat="1"/>
    <xf numFmtId="0" fontId="1" fillId="0" borderId="0" xfId="45"/>
    <xf numFmtId="2" fontId="1" fillId="28" borderId="0" xfId="45" applyNumberFormat="1" applyFill="1"/>
    <xf numFmtId="2" fontId="1" fillId="29" borderId="0" xfId="45" applyNumberFormat="1" applyFont="1" applyFill="1"/>
    <xf numFmtId="2" fontId="1" fillId="29" borderId="0" xfId="45" applyNumberFormat="1" applyFill="1"/>
    <xf numFmtId="1" fontId="1" fillId="28" borderId="0" xfId="45" applyNumberFormat="1" applyFill="1"/>
    <xf numFmtId="1" fontId="1" fillId="29" borderId="0" xfId="45" applyNumberFormat="1" applyFill="1"/>
    <xf numFmtId="2" fontId="34" fillId="0" borderId="0" xfId="45" applyNumberFormat="1" applyFont="1"/>
    <xf numFmtId="2" fontId="35" fillId="28" borderId="0" xfId="45" applyNumberFormat="1" applyFont="1" applyFill="1"/>
    <xf numFmtId="0" fontId="36" fillId="0" borderId="0" xfId="45" applyFont="1"/>
    <xf numFmtId="2" fontId="34" fillId="28" borderId="0" xfId="45" applyNumberFormat="1" applyFont="1" applyFill="1"/>
    <xf numFmtId="2" fontId="34" fillId="29" borderId="0" xfId="45" applyNumberFormat="1" applyFont="1" applyFill="1"/>
    <xf numFmtId="0" fontId="1" fillId="28" borderId="0" xfId="45" applyFill="1"/>
    <xf numFmtId="2" fontId="2" fillId="28" borderId="0" xfId="45" applyNumberFormat="1" applyFont="1" applyFill="1"/>
    <xf numFmtId="2" fontId="37" fillId="28" borderId="0" xfId="45" applyNumberFormat="1" applyFont="1" applyFill="1"/>
    <xf numFmtId="2" fontId="37" fillId="0" borderId="0" xfId="45" applyNumberFormat="1" applyFont="1"/>
    <xf numFmtId="2" fontId="2" fillId="29" borderId="0" xfId="45" applyNumberFormat="1" applyFont="1" applyFill="1"/>
    <xf numFmtId="2" fontId="36" fillId="29" borderId="0" xfId="45" applyNumberFormat="1" applyFont="1" applyFill="1"/>
    <xf numFmtId="165" fontId="0" fillId="0" borderId="0" xfId="46" applyNumberFormat="1" applyFont="1" applyFill="1"/>
    <xf numFmtId="165" fontId="0" fillId="28" borderId="0" xfId="46" applyNumberFormat="1" applyFont="1" applyFill="1"/>
    <xf numFmtId="165" fontId="0" fillId="29" borderId="0" xfId="46" applyNumberFormat="1" applyFont="1" applyFill="1"/>
    <xf numFmtId="2" fontId="36" fillId="0" borderId="0" xfId="45" applyNumberFormat="1" applyFont="1"/>
    <xf numFmtId="0" fontId="36" fillId="28" borderId="0" xfId="45" applyFont="1" applyFill="1"/>
    <xf numFmtId="2" fontId="36" fillId="28" borderId="0" xfId="45" applyNumberFormat="1" applyFont="1" applyFill="1"/>
    <xf numFmtId="9" fontId="0" fillId="0" borderId="0" xfId="46" applyFont="1"/>
    <xf numFmtId="1" fontId="1" fillId="0" borderId="0" xfId="45" applyNumberFormat="1"/>
    <xf numFmtId="2" fontId="2" fillId="28" borderId="10" xfId="45" applyNumberFormat="1" applyFont="1" applyFill="1" applyBorder="1"/>
    <xf numFmtId="2" fontId="2" fillId="28" borderId="37" xfId="45" applyNumberFormat="1" applyFont="1" applyFill="1" applyBorder="1"/>
    <xf numFmtId="166" fontId="1" fillId="0" borderId="0" xfId="45" applyNumberFormat="1"/>
    <xf numFmtId="2" fontId="2" fillId="28" borderId="36" xfId="45" applyNumberFormat="1" applyFont="1" applyFill="1" applyBorder="1"/>
    <xf numFmtId="2" fontId="36" fillId="28" borderId="10" xfId="45" applyNumberFormat="1" applyFont="1" applyFill="1" applyBorder="1"/>
    <xf numFmtId="167" fontId="1" fillId="28" borderId="10" xfId="45" applyNumberFormat="1" applyFill="1" applyBorder="1"/>
    <xf numFmtId="167" fontId="1" fillId="28" borderId="37" xfId="45" applyNumberFormat="1" applyFill="1" applyBorder="1"/>
    <xf numFmtId="2" fontId="1" fillId="28" borderId="10" xfId="45" applyNumberFormat="1" applyFill="1" applyBorder="1"/>
    <xf numFmtId="0" fontId="1" fillId="0" borderId="0" xfId="45" applyFill="1"/>
    <xf numFmtId="2" fontId="38" fillId="0" borderId="0" xfId="45" applyNumberFormat="1" applyFont="1" applyFill="1" applyBorder="1" applyAlignment="1">
      <alignment wrapText="1"/>
    </xf>
    <xf numFmtId="0" fontId="40" fillId="0" borderId="0" xfId="45" applyFont="1" applyBorder="1" applyAlignment="1">
      <alignment wrapText="1"/>
    </xf>
    <xf numFmtId="2" fontId="2" fillId="0" borderId="0" xfId="45" applyNumberFormat="1" applyFont="1" applyFill="1"/>
    <xf numFmtId="4" fontId="30" fillId="24" borderId="22" xfId="0" applyNumberFormat="1" applyFont="1" applyFill="1" applyBorder="1" applyAlignment="1">
      <alignment horizontal="center" vertical="center" wrapText="1"/>
    </xf>
    <xf numFmtId="4" fontId="30" fillId="26" borderId="32" xfId="0" applyNumberFormat="1" applyFont="1" applyFill="1" applyBorder="1" applyAlignment="1">
      <alignment horizontal="center" vertical="center" wrapText="1"/>
    </xf>
    <xf numFmtId="4" fontId="30" fillId="24" borderId="0" xfId="0" applyNumberFormat="1" applyFont="1" applyFill="1" applyBorder="1" applyAlignment="1">
      <alignment horizontal="center" vertical="center" wrapText="1"/>
    </xf>
    <xf numFmtId="4" fontId="30" fillId="26" borderId="0" xfId="0" applyNumberFormat="1" applyFont="1" applyFill="1" applyBorder="1" applyAlignment="1">
      <alignment horizontal="center" vertical="center" wrapText="1"/>
    </xf>
    <xf numFmtId="4" fontId="30" fillId="24" borderId="43" xfId="0" applyNumberFormat="1" applyFont="1" applyFill="1" applyBorder="1" applyAlignment="1">
      <alignment horizontal="center" vertical="center" wrapText="1"/>
    </xf>
    <xf numFmtId="4" fontId="30" fillId="26" borderId="42" xfId="0" applyNumberFormat="1" applyFont="1" applyFill="1" applyBorder="1" applyAlignment="1">
      <alignment horizontal="center" vertical="center" wrapText="1"/>
    </xf>
    <xf numFmtId="2" fontId="2" fillId="28" borderId="33" xfId="45" applyNumberFormat="1" applyFont="1" applyFill="1" applyBorder="1" applyAlignment="1">
      <alignment wrapText="1"/>
    </xf>
    <xf numFmtId="2" fontId="1" fillId="0" borderId="36" xfId="45" applyNumberFormat="1" applyBorder="1" applyAlignment="1">
      <alignment wrapText="1"/>
    </xf>
    <xf numFmtId="2" fontId="2" fillId="28" borderId="34" xfId="45" applyNumberFormat="1" applyFont="1" applyFill="1" applyBorder="1" applyAlignment="1">
      <alignment horizontal="center" wrapText="1"/>
    </xf>
    <xf numFmtId="0" fontId="1" fillId="0" borderId="34" xfId="45" applyBorder="1" applyAlignment="1">
      <alignment horizontal="center" wrapText="1"/>
    </xf>
    <xf numFmtId="0" fontId="1" fillId="0" borderId="10" xfId="45" applyBorder="1" applyAlignment="1">
      <alignment horizontal="center" wrapText="1"/>
    </xf>
    <xf numFmtId="2" fontId="1" fillId="28" borderId="34" xfId="45" applyNumberFormat="1" applyFill="1" applyBorder="1" applyAlignment="1">
      <alignment horizontal="center" wrapText="1"/>
    </xf>
    <xf numFmtId="2" fontId="1" fillId="28" borderId="35" xfId="45" applyNumberFormat="1" applyFill="1" applyBorder="1" applyAlignment="1">
      <alignment horizontal="center" wrapText="1"/>
    </xf>
    <xf numFmtId="2" fontId="1" fillId="28" borderId="10" xfId="45" applyNumberFormat="1" applyFill="1" applyBorder="1" applyAlignment="1">
      <alignment horizontal="center" wrapText="1"/>
    </xf>
    <xf numFmtId="2" fontId="1" fillId="28" borderId="37" xfId="45" applyNumberFormat="1" applyFill="1" applyBorder="1" applyAlignment="1">
      <alignment horizontal="center" wrapText="1"/>
    </xf>
    <xf numFmtId="2" fontId="38" fillId="28" borderId="38" xfId="45" applyNumberFormat="1" applyFont="1" applyFill="1" applyBorder="1" applyAlignment="1">
      <alignment wrapText="1"/>
    </xf>
    <xf numFmtId="0" fontId="40" fillId="0" borderId="39" xfId="45" applyFont="1" applyBorder="1" applyAlignment="1">
      <alignment wrapText="1"/>
    </xf>
    <xf numFmtId="0" fontId="40" fillId="0" borderId="40" xfId="45" applyFont="1" applyBorder="1" applyAlignment="1">
      <alignment wrapText="1"/>
    </xf>
    <xf numFmtId="0" fontId="31" fillId="25" borderId="23" xfId="0" applyFont="1" applyFill="1" applyBorder="1" applyAlignment="1">
      <alignment horizontal="left" vertical="center" wrapText="1"/>
    </xf>
    <xf numFmtId="0" fontId="31" fillId="25" borderId="31" xfId="0" applyFont="1" applyFill="1" applyBorder="1" applyAlignment="1">
      <alignment horizontal="left" vertical="center" wrapText="1"/>
    </xf>
    <xf numFmtId="0" fontId="31" fillId="25" borderId="41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Prozent 2" xfId="46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5" xr:uid="{00000000-0005-0000-0000-00002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3503976403432E-2"/>
          <c:y val="5.4549918487076965E-2"/>
          <c:w val="0.92251855657383963"/>
          <c:h val="0.67217240427495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Daten!$D$8</c:f>
              <c:strCache>
                <c:ptCount val="1"/>
                <c:pt idx="0">
                  <c:v>Anteil versiegelte SuV-Fläche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9-4E64-B9FF-8D6F9E9254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9-4E64-B9FF-8D6F9E9254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9-4E64-B9FF-8D6F9E9254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9-4E64-B9FF-8D6F9E9254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19-4E64-B9FF-8D6F9E9254F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19-4E64-B9FF-8D6F9E9254F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19-4E64-B9FF-8D6F9E9254F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19-4E64-B9FF-8D6F9E9254F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C-476F-94B4-250F8F0D2ED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19-4E64-B9FF-8D6F9E9254F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19-4E64-B9FF-8D6F9E9254F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19-4E64-B9FF-8D6F9E9254F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19-4E64-B9FF-8D6F9E9254F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19-4E64-B9FF-8D6F9E9254F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19-4E64-B9FF-8D6F9E9254F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19-4E64-B9FF-8D6F9E9254F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19-4E64-B9FF-8D6F9E9254F3}"/>
                </c:ext>
              </c:extLst>
            </c:dLbl>
            <c:numFmt formatCode="#,##0.0" sourceLinked="0"/>
            <c:spPr>
              <a:solidFill>
                <a:srgbClr val="080808">
                  <a:alpha val="78000"/>
                </a:srgb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Daten!$B$9:$C$66</c:f>
              <c:multiLvlStrCache>
                <c:ptCount val="34"/>
                <c:lvl>
                  <c:pt idx="0">
                    <c:v>1992</c:v>
                  </c:pt>
                  <c:pt idx="1">
                    <c:v>2024</c:v>
                  </c:pt>
                  <c:pt idx="2">
                    <c:v>1992</c:v>
                  </c:pt>
                  <c:pt idx="3">
                    <c:v>2024</c:v>
                  </c:pt>
                  <c:pt idx="4">
                    <c:v>1992</c:v>
                  </c:pt>
                  <c:pt idx="5">
                    <c:v>2024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2024</c:v>
                  </c:pt>
                  <c:pt idx="10">
                    <c:v>1992</c:v>
                  </c:pt>
                  <c:pt idx="11">
                    <c:v>2024</c:v>
                  </c:pt>
                  <c:pt idx="12">
                    <c:v>1992</c:v>
                  </c:pt>
                  <c:pt idx="13">
                    <c:v>2024</c:v>
                  </c:pt>
                  <c:pt idx="14">
                    <c:v>1992</c:v>
                  </c:pt>
                  <c:pt idx="15">
                    <c:v>2024</c:v>
                  </c:pt>
                  <c:pt idx="16">
                    <c:v>1992</c:v>
                  </c:pt>
                  <c:pt idx="17">
                    <c:v>2024</c:v>
                  </c:pt>
                  <c:pt idx="18">
                    <c:v>1992</c:v>
                  </c:pt>
                  <c:pt idx="19">
                    <c:v>2024</c:v>
                  </c:pt>
                  <c:pt idx="20">
                    <c:v>1992</c:v>
                  </c:pt>
                  <c:pt idx="21">
                    <c:v>2024</c:v>
                  </c:pt>
                  <c:pt idx="22">
                    <c:v>1992</c:v>
                  </c:pt>
                  <c:pt idx="23">
                    <c:v>2024</c:v>
                  </c:pt>
                  <c:pt idx="24">
                    <c:v>1992</c:v>
                  </c:pt>
                  <c:pt idx="25">
                    <c:v>2024</c:v>
                  </c:pt>
                  <c:pt idx="26">
                    <c:v>1992</c:v>
                  </c:pt>
                  <c:pt idx="27">
                    <c:v>2024</c:v>
                  </c:pt>
                  <c:pt idx="28">
                    <c:v>1992</c:v>
                  </c:pt>
                  <c:pt idx="29">
                    <c:v>2024</c:v>
                  </c:pt>
                  <c:pt idx="30">
                    <c:v>1992</c:v>
                  </c:pt>
                  <c:pt idx="31">
                    <c:v>2024</c:v>
                  </c:pt>
                  <c:pt idx="32">
                    <c:v>1992</c:v>
                  </c:pt>
                  <c:pt idx="33">
                    <c:v>2024</c:v>
                  </c:pt>
                </c:lvl>
                <c:lvl>
                  <c:pt idx="0">
                    <c:v>BE</c:v>
                  </c:pt>
                  <c:pt idx="2">
                    <c:v>HH</c:v>
                  </c:pt>
                  <c:pt idx="4">
                    <c:v>HB</c:v>
                  </c:pt>
                  <c:pt idx="6">
                    <c:v>NW</c:v>
                  </c:pt>
                  <c:pt idx="8">
                    <c:v>SL</c:v>
                  </c:pt>
                  <c:pt idx="10">
                    <c:v>BW</c:v>
                  </c:pt>
                  <c:pt idx="12">
                    <c:v>HE</c:v>
                  </c:pt>
                  <c:pt idx="14">
                    <c:v>SN</c:v>
                  </c:pt>
                  <c:pt idx="16">
                    <c:v>RP</c:v>
                  </c:pt>
                  <c:pt idx="18">
                    <c:v>SH</c:v>
                  </c:pt>
                  <c:pt idx="20">
                    <c:v>BY</c:v>
                  </c:pt>
                  <c:pt idx="22">
                    <c:v>NI</c:v>
                  </c:pt>
                  <c:pt idx="24">
                    <c:v>TH</c:v>
                  </c:pt>
                  <c:pt idx="26">
                    <c:v>ST</c:v>
                  </c:pt>
                  <c:pt idx="28">
                    <c:v>BB</c:v>
                  </c:pt>
                  <c:pt idx="30">
                    <c:v>MV</c:v>
                  </c:pt>
                  <c:pt idx="32">
                    <c:v>BRD</c:v>
                  </c:pt>
                </c:lvl>
              </c:multiLvlStrCache>
            </c:multiLvlStrRef>
          </c:cat>
          <c:val>
            <c:numRef>
              <c:f>Daten!$D$9:$D$42</c:f>
              <c:numCache>
                <c:formatCode>#,##0.00</c:formatCode>
                <c:ptCount val="34"/>
                <c:pt idx="0">
                  <c:v>33.519878004258864</c:v>
                </c:pt>
                <c:pt idx="1">
                  <c:v>34.735199999999999</c:v>
                </c:pt>
                <c:pt idx="2">
                  <c:v>27.078055984282607</c:v>
                </c:pt>
                <c:pt idx="3">
                  <c:v>28.9391</c:v>
                </c:pt>
                <c:pt idx="4">
                  <c:v>26.004101338225798</c:v>
                </c:pt>
                <c:pt idx="5">
                  <c:v>27.023999999999997</c:v>
                </c:pt>
                <c:pt idx="6">
                  <c:v>9.1023961492475305</c:v>
                </c:pt>
                <c:pt idx="7">
                  <c:v>10.946199999999999</c:v>
                </c:pt>
                <c:pt idx="8">
                  <c:v>8.8063198181610893</c:v>
                </c:pt>
                <c:pt idx="9">
                  <c:v>10.2492</c:v>
                </c:pt>
                <c:pt idx="10">
                  <c:v>5.7031173404501079</c:v>
                </c:pt>
                <c:pt idx="11">
                  <c:v>6.9767999999999999</c:v>
                </c:pt>
                <c:pt idx="12">
                  <c:v>6.6594173093786306</c:v>
                </c:pt>
                <c:pt idx="13">
                  <c:v>7.5006000000000004</c:v>
                </c:pt>
                <c:pt idx="14">
                  <c:v>4.5171835432441467</c:v>
                </c:pt>
                <c:pt idx="15">
                  <c:v>6.6879999999999997</c:v>
                </c:pt>
                <c:pt idx="16">
                  <c:v>5.5925810792001673</c:v>
                </c:pt>
                <c:pt idx="17">
                  <c:v>6.9921000000000006</c:v>
                </c:pt>
                <c:pt idx="18">
                  <c:v>4.7015197111116942</c:v>
                </c:pt>
                <c:pt idx="19">
                  <c:v>6.1824000000000003</c:v>
                </c:pt>
                <c:pt idx="20">
                  <c:v>4.2903355669607368</c:v>
                </c:pt>
                <c:pt idx="21">
                  <c:v>5.7960000000000003</c:v>
                </c:pt>
                <c:pt idx="22">
                  <c:v>5.3660924507832197</c:v>
                </c:pt>
                <c:pt idx="23">
                  <c:v>6.7179000000000002</c:v>
                </c:pt>
                <c:pt idx="24">
                  <c:v>3.6308672432640661</c:v>
                </c:pt>
                <c:pt idx="25">
                  <c:v>5.0093999999999994</c:v>
                </c:pt>
                <c:pt idx="26">
                  <c:v>3.6665726983169438</c:v>
                </c:pt>
                <c:pt idx="27">
                  <c:v>4.6459999999999999</c:v>
                </c:pt>
                <c:pt idx="28">
                  <c:v>3.3979628557988932</c:v>
                </c:pt>
                <c:pt idx="29">
                  <c:v>4.3569000000000004</c:v>
                </c:pt>
                <c:pt idx="30">
                  <c:v>2.6512123694638468</c:v>
                </c:pt>
                <c:pt idx="31">
                  <c:v>3.5345999999999997</c:v>
                </c:pt>
                <c:pt idx="32">
                  <c:v>5.1819899999999999</c:v>
                </c:pt>
                <c:pt idx="33">
                  <c:v>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19-4E64-B9FF-8D6F9E9254F3}"/>
            </c:ext>
          </c:extLst>
        </c:ser>
        <c:ser>
          <c:idx val="1"/>
          <c:order val="1"/>
          <c:tx>
            <c:strRef>
              <c:f>Daten!$E$8</c:f>
              <c:strCache>
                <c:ptCount val="1"/>
                <c:pt idx="0">
                  <c:v>Anteil unversiegelte SuV-Fläche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multiLvlStrRef>
              <c:f>Daten!$B$9:$C$66</c:f>
              <c:multiLvlStrCache>
                <c:ptCount val="34"/>
                <c:lvl>
                  <c:pt idx="0">
                    <c:v>1992</c:v>
                  </c:pt>
                  <c:pt idx="1">
                    <c:v>2024</c:v>
                  </c:pt>
                  <c:pt idx="2">
                    <c:v>1992</c:v>
                  </c:pt>
                  <c:pt idx="3">
                    <c:v>2024</c:v>
                  </c:pt>
                  <c:pt idx="4">
                    <c:v>1992</c:v>
                  </c:pt>
                  <c:pt idx="5">
                    <c:v>2024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2024</c:v>
                  </c:pt>
                  <c:pt idx="10">
                    <c:v>1992</c:v>
                  </c:pt>
                  <c:pt idx="11">
                    <c:v>2024</c:v>
                  </c:pt>
                  <c:pt idx="12">
                    <c:v>1992</c:v>
                  </c:pt>
                  <c:pt idx="13">
                    <c:v>2024</c:v>
                  </c:pt>
                  <c:pt idx="14">
                    <c:v>1992</c:v>
                  </c:pt>
                  <c:pt idx="15">
                    <c:v>2024</c:v>
                  </c:pt>
                  <c:pt idx="16">
                    <c:v>1992</c:v>
                  </c:pt>
                  <c:pt idx="17">
                    <c:v>2024</c:v>
                  </c:pt>
                  <c:pt idx="18">
                    <c:v>1992</c:v>
                  </c:pt>
                  <c:pt idx="19">
                    <c:v>2024</c:v>
                  </c:pt>
                  <c:pt idx="20">
                    <c:v>1992</c:v>
                  </c:pt>
                  <c:pt idx="21">
                    <c:v>2024</c:v>
                  </c:pt>
                  <c:pt idx="22">
                    <c:v>1992</c:v>
                  </c:pt>
                  <c:pt idx="23">
                    <c:v>2024</c:v>
                  </c:pt>
                  <c:pt idx="24">
                    <c:v>1992</c:v>
                  </c:pt>
                  <c:pt idx="25">
                    <c:v>2024</c:v>
                  </c:pt>
                  <c:pt idx="26">
                    <c:v>1992</c:v>
                  </c:pt>
                  <c:pt idx="27">
                    <c:v>2024</c:v>
                  </c:pt>
                  <c:pt idx="28">
                    <c:v>1992</c:v>
                  </c:pt>
                  <c:pt idx="29">
                    <c:v>2024</c:v>
                  </c:pt>
                  <c:pt idx="30">
                    <c:v>1992</c:v>
                  </c:pt>
                  <c:pt idx="31">
                    <c:v>2024</c:v>
                  </c:pt>
                  <c:pt idx="32">
                    <c:v>1992</c:v>
                  </c:pt>
                  <c:pt idx="33">
                    <c:v>2024</c:v>
                  </c:pt>
                </c:lvl>
                <c:lvl>
                  <c:pt idx="0">
                    <c:v>BE</c:v>
                  </c:pt>
                  <c:pt idx="2">
                    <c:v>HH</c:v>
                  </c:pt>
                  <c:pt idx="4">
                    <c:v>HB</c:v>
                  </c:pt>
                  <c:pt idx="6">
                    <c:v>NW</c:v>
                  </c:pt>
                  <c:pt idx="8">
                    <c:v>SL</c:v>
                  </c:pt>
                  <c:pt idx="10">
                    <c:v>BW</c:v>
                  </c:pt>
                  <c:pt idx="12">
                    <c:v>HE</c:v>
                  </c:pt>
                  <c:pt idx="14">
                    <c:v>SN</c:v>
                  </c:pt>
                  <c:pt idx="16">
                    <c:v>RP</c:v>
                  </c:pt>
                  <c:pt idx="18">
                    <c:v>SH</c:v>
                  </c:pt>
                  <c:pt idx="20">
                    <c:v>BY</c:v>
                  </c:pt>
                  <c:pt idx="22">
                    <c:v>NI</c:v>
                  </c:pt>
                  <c:pt idx="24">
                    <c:v>TH</c:v>
                  </c:pt>
                  <c:pt idx="26">
                    <c:v>ST</c:v>
                  </c:pt>
                  <c:pt idx="28">
                    <c:v>BB</c:v>
                  </c:pt>
                  <c:pt idx="30">
                    <c:v>MV</c:v>
                  </c:pt>
                  <c:pt idx="32">
                    <c:v>BRD</c:v>
                  </c:pt>
                </c:lvl>
              </c:multiLvlStrCache>
            </c:multiLvlStrRef>
          </c:cat>
          <c:val>
            <c:numRef>
              <c:f>Daten!$E$9:$E$42</c:f>
              <c:numCache>
                <c:formatCode>#,##0.00</c:formatCode>
                <c:ptCount val="34"/>
                <c:pt idx="0">
                  <c:v>34.479582130032732</c:v>
                </c:pt>
                <c:pt idx="1">
                  <c:v>35.864799999999995</c:v>
                </c:pt>
                <c:pt idx="2">
                  <c:v>28.734635157337614</c:v>
                </c:pt>
                <c:pt idx="3">
                  <c:v>29.760900000000003</c:v>
                </c:pt>
                <c:pt idx="4">
                  <c:v>27.451595490547756</c:v>
                </c:pt>
                <c:pt idx="5">
                  <c:v>29.276</c:v>
                </c:pt>
                <c:pt idx="6">
                  <c:v>10.493865247724431</c:v>
                </c:pt>
                <c:pt idx="7">
                  <c:v>12.953799999999999</c:v>
                </c:pt>
                <c:pt idx="8">
                  <c:v>10.138456196716785</c:v>
                </c:pt>
                <c:pt idx="9">
                  <c:v>11.650799999999998</c:v>
                </c:pt>
                <c:pt idx="10">
                  <c:v>6.5854947014610676</c:v>
                </c:pt>
                <c:pt idx="11">
                  <c:v>8.2231999999999985</c:v>
                </c:pt>
                <c:pt idx="12">
                  <c:v>7.5589699349785437</c:v>
                </c:pt>
                <c:pt idx="13">
                  <c:v>8.6993999999999989</c:v>
                </c:pt>
                <c:pt idx="14">
                  <c:v>5.3934369420148061</c:v>
                </c:pt>
                <c:pt idx="15">
                  <c:v>8.5120000000000005</c:v>
                </c:pt>
                <c:pt idx="16">
                  <c:v>7.020832957845899</c:v>
                </c:pt>
                <c:pt idx="17">
                  <c:v>8.3079000000000001</c:v>
                </c:pt>
                <c:pt idx="18">
                  <c:v>5.7935073877983738</c:v>
                </c:pt>
                <c:pt idx="19">
                  <c:v>7.6176000000000004</c:v>
                </c:pt>
                <c:pt idx="20">
                  <c:v>4.965657233358252</c:v>
                </c:pt>
                <c:pt idx="21">
                  <c:v>6.8039999999999994</c:v>
                </c:pt>
                <c:pt idx="22">
                  <c:v>6.3350716215121308</c:v>
                </c:pt>
                <c:pt idx="23">
                  <c:v>7.9820999999999991</c:v>
                </c:pt>
                <c:pt idx="24">
                  <c:v>4.2550387970043904</c:v>
                </c:pt>
                <c:pt idx="25">
                  <c:v>7.0906000000000002</c:v>
                </c:pt>
                <c:pt idx="26">
                  <c:v>4.3360703782554886</c:v>
                </c:pt>
                <c:pt idx="27">
                  <c:v>6.8540000000000001</c:v>
                </c:pt>
                <c:pt idx="28">
                  <c:v>3.9925132700575108</c:v>
                </c:pt>
                <c:pt idx="29">
                  <c:v>5.9431000000000003</c:v>
                </c:pt>
                <c:pt idx="30">
                  <c:v>3.1695850909305929</c:v>
                </c:pt>
                <c:pt idx="31">
                  <c:v>5.0654000000000003</c:v>
                </c:pt>
                <c:pt idx="32">
                  <c:v>6.3080100000000003</c:v>
                </c:pt>
                <c:pt idx="33">
                  <c:v>8.0299999999999994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919-4E64-B9FF-8D6F9E925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7241472"/>
        <c:axId val="87257088"/>
      </c:barChart>
      <c:lineChart>
        <c:grouping val="standard"/>
        <c:varyColors val="0"/>
        <c:ser>
          <c:idx val="2"/>
          <c:order val="2"/>
          <c:tx>
            <c:strRef>
              <c:f>Daten!$F$8</c:f>
              <c:strCache>
                <c:ptCount val="1"/>
                <c:pt idx="0">
                  <c:v>Anteil SuV-Fläche gesamt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19-4E64-B9FF-8D6F9E9254F3}"/>
                </c:ext>
              </c:extLst>
            </c:dLbl>
            <c:dLbl>
              <c:idx val="1"/>
              <c:layout>
                <c:manualLayout>
                  <c:x val="-3.5365471047653349E-2"/>
                  <c:y val="-2.560296895880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19-4E64-B9FF-8D6F9E9254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19-4E64-B9FF-8D6F9E9254F3}"/>
                </c:ext>
              </c:extLst>
            </c:dLbl>
            <c:dLbl>
              <c:idx val="3"/>
              <c:layout>
                <c:manualLayout>
                  <c:x val="-3.2252636100178436E-2"/>
                  <c:y val="-3.151990696162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19-4E64-B9FF-8D6F9E9254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19-4E64-B9FF-8D6F9E9254F3}"/>
                </c:ext>
              </c:extLst>
            </c:dLbl>
            <c:dLbl>
              <c:idx val="5"/>
              <c:layout>
                <c:manualLayout>
                  <c:x val="-3.0941699665732191E-2"/>
                  <c:y val="-2.7186763000570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19-4E64-B9FF-8D6F9E9254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19-4E64-B9FF-8D6F9E9254F3}"/>
                </c:ext>
              </c:extLst>
            </c:dLbl>
            <c:dLbl>
              <c:idx val="7"/>
              <c:layout>
                <c:manualLayout>
                  <c:x val="-3.0941647798505296E-2"/>
                  <c:y val="-2.98669484666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919-4E64-B9FF-8D6F9E9254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19-4E64-B9FF-8D6F9E9254F3}"/>
                </c:ext>
              </c:extLst>
            </c:dLbl>
            <c:dLbl>
              <c:idx val="9"/>
              <c:layout>
                <c:manualLayout>
                  <c:x val="-3.0941647798505265E-2"/>
                  <c:y val="-2.987654752879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19-4E64-B9FF-8D6F9E9254F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19-4E64-B9FF-8D6F9E9254F3}"/>
                </c:ext>
              </c:extLst>
            </c:dLbl>
            <c:dLbl>
              <c:idx val="11"/>
              <c:layout>
                <c:manualLayout>
                  <c:x val="-3.0941647798505327E-2"/>
                  <c:y val="-2.7157879827421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19-4E64-B9FF-8D6F9E9254F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19-4E64-B9FF-8D6F9E9254F3}"/>
                </c:ext>
              </c:extLst>
            </c:dLbl>
            <c:dLbl>
              <c:idx val="13"/>
              <c:layout>
                <c:manualLayout>
                  <c:x val="-3.2660650491133134E-2"/>
                  <c:y val="-2.7167478889529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19-4E64-B9FF-8D6F9E9254F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19-4E64-B9FF-8D6F9E9254F3}"/>
                </c:ext>
              </c:extLst>
            </c:dLbl>
            <c:dLbl>
              <c:idx val="15"/>
              <c:layout>
                <c:manualLayout>
                  <c:x val="-3.0941647798505327E-2"/>
                  <c:y val="-2.7157879827421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19-4E64-B9FF-8D6F9E9254F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19-4E64-B9FF-8D6F9E9254F3}"/>
                </c:ext>
              </c:extLst>
            </c:dLbl>
            <c:dLbl>
              <c:idx val="17"/>
              <c:layout>
                <c:manualLayout>
                  <c:x val="-3.2660682980495091E-2"/>
                  <c:y val="-2.987654752879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19-4E64-B9FF-8D6F9E9254F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19-4E64-B9FF-8D6F9E9254F3}"/>
                </c:ext>
              </c:extLst>
            </c:dLbl>
            <c:dLbl>
              <c:idx val="19"/>
              <c:layout>
                <c:manualLayout>
                  <c:x val="-3.2660650491133134E-2"/>
                  <c:y val="-2.71770779516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19-4E64-B9FF-8D6F9E9254F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19-4E64-B9FF-8D6F9E9254F3}"/>
                </c:ext>
              </c:extLst>
            </c:dLbl>
            <c:dLbl>
              <c:idx val="21"/>
              <c:layout>
                <c:manualLayout>
                  <c:x val="-3.4379653183761003E-2"/>
                  <c:y val="-2.986694846668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919-4E64-B9FF-8D6F9E9254F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919-4E64-B9FF-8D6F9E9254F3}"/>
                </c:ext>
              </c:extLst>
            </c:dLbl>
            <c:dLbl>
              <c:idx val="23"/>
              <c:layout>
                <c:manualLayout>
                  <c:x val="-3.0941647798505389E-2"/>
                  <c:y val="-2.7157879827421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919-4E64-B9FF-8D6F9E9254F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919-4E64-B9FF-8D6F9E9254F3}"/>
                </c:ext>
              </c:extLst>
            </c:dLbl>
            <c:dLbl>
              <c:idx val="25"/>
              <c:layout>
                <c:manualLayout>
                  <c:x val="-3.0941647798505265E-2"/>
                  <c:y val="-2.444881118815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919-4E64-B9FF-8D6F9E9254F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919-4E64-B9FF-8D6F9E9254F3}"/>
                </c:ext>
              </c:extLst>
            </c:dLbl>
            <c:dLbl>
              <c:idx val="27"/>
              <c:layout>
                <c:manualLayout>
                  <c:x val="-3.2592269683221903E-2"/>
                  <c:y val="-2.445841025026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919-4E64-B9FF-8D6F9E9254F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919-4E64-B9FF-8D6F9E9254F3}"/>
                </c:ext>
              </c:extLst>
            </c:dLbl>
            <c:dLbl>
              <c:idx val="29"/>
              <c:layout>
                <c:manualLayout>
                  <c:x val="-3.2660650491133134E-2"/>
                  <c:y val="-2.987654752879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919-4E64-B9FF-8D6F9E9254F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919-4E64-B9FF-8D6F9E9254F3}"/>
                </c:ext>
              </c:extLst>
            </c:dLbl>
            <c:dLbl>
              <c:idx val="31"/>
              <c:layout>
                <c:manualLayout>
                  <c:x val="-2.750377596951498E-2"/>
                  <c:y val="-3.2585616168062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919-4E64-B9FF-8D6F9E9254F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919-4E64-B9FF-8D6F9E9254F3}"/>
                </c:ext>
              </c:extLst>
            </c:dLbl>
            <c:dLbl>
              <c:idx val="33"/>
              <c:layout>
                <c:manualLayout>
                  <c:x val="-1.5470985185882883E-2"/>
                  <c:y val="-2.7186763000570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919-4E64-B9FF-8D6F9E9254F3}"/>
                </c:ext>
              </c:extLst>
            </c:dLbl>
            <c:numFmt formatCode="#,##0.0" sourceLinked="0"/>
            <c:spPr>
              <a:solidFill>
                <a:srgbClr val="080808">
                  <a:alpha val="78000"/>
                </a:srgb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Daten!$B$9:$C$66</c:f>
              <c:multiLvlStrCache>
                <c:ptCount val="34"/>
                <c:lvl>
                  <c:pt idx="0">
                    <c:v>1992</c:v>
                  </c:pt>
                  <c:pt idx="1">
                    <c:v>2024</c:v>
                  </c:pt>
                  <c:pt idx="2">
                    <c:v>1992</c:v>
                  </c:pt>
                  <c:pt idx="3">
                    <c:v>2024</c:v>
                  </c:pt>
                  <c:pt idx="4">
                    <c:v>1992</c:v>
                  </c:pt>
                  <c:pt idx="5">
                    <c:v>2024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2024</c:v>
                  </c:pt>
                  <c:pt idx="10">
                    <c:v>1992</c:v>
                  </c:pt>
                  <c:pt idx="11">
                    <c:v>2024</c:v>
                  </c:pt>
                  <c:pt idx="12">
                    <c:v>1992</c:v>
                  </c:pt>
                  <c:pt idx="13">
                    <c:v>2024</c:v>
                  </c:pt>
                  <c:pt idx="14">
                    <c:v>1992</c:v>
                  </c:pt>
                  <c:pt idx="15">
                    <c:v>2024</c:v>
                  </c:pt>
                  <c:pt idx="16">
                    <c:v>1992</c:v>
                  </c:pt>
                  <c:pt idx="17">
                    <c:v>2024</c:v>
                  </c:pt>
                  <c:pt idx="18">
                    <c:v>1992</c:v>
                  </c:pt>
                  <c:pt idx="19">
                    <c:v>2024</c:v>
                  </c:pt>
                  <c:pt idx="20">
                    <c:v>1992</c:v>
                  </c:pt>
                  <c:pt idx="21">
                    <c:v>2024</c:v>
                  </c:pt>
                  <c:pt idx="22">
                    <c:v>1992</c:v>
                  </c:pt>
                  <c:pt idx="23">
                    <c:v>2024</c:v>
                  </c:pt>
                  <c:pt idx="24">
                    <c:v>1992</c:v>
                  </c:pt>
                  <c:pt idx="25">
                    <c:v>2024</c:v>
                  </c:pt>
                  <c:pt idx="26">
                    <c:v>1992</c:v>
                  </c:pt>
                  <c:pt idx="27">
                    <c:v>2024</c:v>
                  </c:pt>
                  <c:pt idx="28">
                    <c:v>1992</c:v>
                  </c:pt>
                  <c:pt idx="29">
                    <c:v>2024</c:v>
                  </c:pt>
                  <c:pt idx="30">
                    <c:v>1992</c:v>
                  </c:pt>
                  <c:pt idx="31">
                    <c:v>2024</c:v>
                  </c:pt>
                  <c:pt idx="32">
                    <c:v>1992</c:v>
                  </c:pt>
                  <c:pt idx="33">
                    <c:v>2024</c:v>
                  </c:pt>
                </c:lvl>
                <c:lvl>
                  <c:pt idx="0">
                    <c:v>BE</c:v>
                  </c:pt>
                  <c:pt idx="2">
                    <c:v>HH</c:v>
                  </c:pt>
                  <c:pt idx="4">
                    <c:v>HB</c:v>
                  </c:pt>
                  <c:pt idx="6">
                    <c:v>NW</c:v>
                  </c:pt>
                  <c:pt idx="8">
                    <c:v>SL</c:v>
                  </c:pt>
                  <c:pt idx="10">
                    <c:v>BW</c:v>
                  </c:pt>
                  <c:pt idx="12">
                    <c:v>HE</c:v>
                  </c:pt>
                  <c:pt idx="14">
                    <c:v>SN</c:v>
                  </c:pt>
                  <c:pt idx="16">
                    <c:v>RP</c:v>
                  </c:pt>
                  <c:pt idx="18">
                    <c:v>SH</c:v>
                  </c:pt>
                  <c:pt idx="20">
                    <c:v>BY</c:v>
                  </c:pt>
                  <c:pt idx="22">
                    <c:v>NI</c:v>
                  </c:pt>
                  <c:pt idx="24">
                    <c:v>TH</c:v>
                  </c:pt>
                  <c:pt idx="26">
                    <c:v>ST</c:v>
                  </c:pt>
                  <c:pt idx="28">
                    <c:v>BB</c:v>
                  </c:pt>
                  <c:pt idx="30">
                    <c:v>MV</c:v>
                  </c:pt>
                  <c:pt idx="32">
                    <c:v>BRD</c:v>
                  </c:pt>
                </c:lvl>
              </c:multiLvlStrCache>
            </c:multiLvlStrRef>
          </c:cat>
          <c:val>
            <c:numRef>
              <c:f>Daten!$F$9:$F$42</c:f>
              <c:numCache>
                <c:formatCode>#,##0.00</c:formatCode>
                <c:ptCount val="34"/>
                <c:pt idx="0">
                  <c:v>67.999460134291596</c:v>
                </c:pt>
                <c:pt idx="1">
                  <c:v>70.599999999999994</c:v>
                </c:pt>
                <c:pt idx="2">
                  <c:v>55.81269114162022</c:v>
                </c:pt>
                <c:pt idx="3">
                  <c:v>58.7</c:v>
                </c:pt>
                <c:pt idx="4">
                  <c:v>53.455696828773554</c:v>
                </c:pt>
                <c:pt idx="5">
                  <c:v>56.3</c:v>
                </c:pt>
                <c:pt idx="6">
                  <c:v>19.596261396971961</c:v>
                </c:pt>
                <c:pt idx="7">
                  <c:v>23.9</c:v>
                </c:pt>
                <c:pt idx="8">
                  <c:v>18.944776014877874</c:v>
                </c:pt>
                <c:pt idx="9">
                  <c:v>21.9</c:v>
                </c:pt>
                <c:pt idx="10">
                  <c:v>12.288612041911176</c:v>
                </c:pt>
                <c:pt idx="11">
                  <c:v>15.2</c:v>
                </c:pt>
                <c:pt idx="12">
                  <c:v>14.218387244357174</c:v>
                </c:pt>
                <c:pt idx="13">
                  <c:v>16.2</c:v>
                </c:pt>
                <c:pt idx="14">
                  <c:v>9.9106204852589528</c:v>
                </c:pt>
                <c:pt idx="15">
                  <c:v>15.2</c:v>
                </c:pt>
                <c:pt idx="16">
                  <c:v>12.613414037046066</c:v>
                </c:pt>
                <c:pt idx="17">
                  <c:v>15.3</c:v>
                </c:pt>
                <c:pt idx="18">
                  <c:v>10.495027098910068</c:v>
                </c:pt>
                <c:pt idx="19">
                  <c:v>13.8</c:v>
                </c:pt>
                <c:pt idx="20">
                  <c:v>9.2559928003189889</c:v>
                </c:pt>
                <c:pt idx="21">
                  <c:v>12.6</c:v>
                </c:pt>
                <c:pt idx="22">
                  <c:v>11.70116407229535</c:v>
                </c:pt>
                <c:pt idx="23">
                  <c:v>14.7</c:v>
                </c:pt>
                <c:pt idx="24">
                  <c:v>7.8859060402684564</c:v>
                </c:pt>
                <c:pt idx="25">
                  <c:v>12.1</c:v>
                </c:pt>
                <c:pt idx="26">
                  <c:v>8.0026430765724328</c:v>
                </c:pt>
                <c:pt idx="27">
                  <c:v>11.5</c:v>
                </c:pt>
                <c:pt idx="28">
                  <c:v>7.390476125856404</c:v>
                </c:pt>
                <c:pt idx="29">
                  <c:v>10.3</c:v>
                </c:pt>
                <c:pt idx="30">
                  <c:v>5.8207974603944397</c:v>
                </c:pt>
                <c:pt idx="31">
                  <c:v>8.6</c:v>
                </c:pt>
                <c:pt idx="32">
                  <c:v>11.49</c:v>
                </c:pt>
                <c:pt idx="33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B919-4E64-B9FF-8D6F9E925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241472"/>
        <c:axId val="87257088"/>
      </c:lineChart>
      <c:catAx>
        <c:axId val="87241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87257088"/>
        <c:crosses val="autoZero"/>
        <c:auto val="1"/>
        <c:lblAlgn val="ctr"/>
        <c:lblOffset val="100"/>
        <c:noMultiLvlLbl val="0"/>
      </c:catAx>
      <c:valAx>
        <c:axId val="87257088"/>
        <c:scaling>
          <c:orientation val="minMax"/>
          <c:max val="8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5747576368879198E-2"/>
              <c:y val="3.649350100832813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8724147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2482255219483082E-2"/>
          <c:y val="0.94772158794938111"/>
          <c:w val="0.9671722913966373"/>
          <c:h val="4.2387137498471339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24846</xdr:colOff>
      <xdr:row>3</xdr:row>
      <xdr:rowOff>16564</xdr:rowOff>
    </xdr:from>
    <xdr:to>
      <xdr:col>12</xdr:col>
      <xdr:colOff>2203175</xdr:colOff>
      <xdr:row>23</xdr:row>
      <xdr:rowOff>99392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201273</xdr:colOff>
      <xdr:row>23</xdr:row>
      <xdr:rowOff>152016</xdr:rowOff>
    </xdr:from>
    <xdr:to>
      <xdr:col>6</xdr:col>
      <xdr:colOff>372718</xdr:colOff>
      <xdr:row>23</xdr:row>
      <xdr:rowOff>455542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1273" y="5486016"/>
          <a:ext cx="2324923" cy="30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203D411-26B4-4687-A894-65E1A88BDD1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Werte für Nordrhein-Westfalen und Gesamtdeutschland beziehen sich auf 2023, da für 2024 keine neuen Werte ausgewiesen wurden.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1239</xdr:rowOff>
    </xdr:from>
    <xdr:to>
      <xdr:col>12</xdr:col>
      <xdr:colOff>2112065</xdr:colOff>
      <xdr:row>2</xdr:row>
      <xdr:rowOff>24847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33152"/>
          <a:ext cx="7272130" cy="28036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Siedlungs- und Verkehrsfläche an der Gesamtfläche 2024, davon unversiegelt und versiegelt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12</xdr:col>
      <xdr:colOff>2122764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4367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126307</xdr:rowOff>
    </xdr:from>
    <xdr:to>
      <xdr:col>12</xdr:col>
      <xdr:colOff>2106199</xdr:colOff>
      <xdr:row>23</xdr:row>
      <xdr:rowOff>126307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1" y="54603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20</xdr:row>
      <xdr:rowOff>60049</xdr:rowOff>
    </xdr:from>
    <xdr:to>
      <xdr:col>12</xdr:col>
      <xdr:colOff>2106199</xdr:colOff>
      <xdr:row>20</xdr:row>
      <xdr:rowOff>60049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15351" y="5087592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538373</xdr:colOff>
      <xdr:row>23</xdr:row>
      <xdr:rowOff>91108</xdr:rowOff>
    </xdr:from>
    <xdr:to>
      <xdr:col>12</xdr:col>
      <xdr:colOff>2170045</xdr:colOff>
      <xdr:row>23</xdr:row>
      <xdr:rowOff>389284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691851" y="5425108"/>
          <a:ext cx="4787346" cy="2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itchFamily="2" charset="0"/>
            </a:rPr>
            <a:pPr algn="r"/>
            <a:t>Quelle: Umweltbundesamt, eigene Berechnungen unter Benutzung der Regionalstatistik Datenbank (Werte für 2024), Unterkategorie "Gesamtrechnungen/UGRdL/Fläche und Ökosystemrechnungen/Fläche und Raum", abgerufen am 12.03.2026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215346</xdr:rowOff>
    </xdr:from>
    <xdr:to>
      <xdr:col>12</xdr:col>
      <xdr:colOff>935935</xdr:colOff>
      <xdr:row>2</xdr:row>
      <xdr:rowOff>227356</xdr:rowOff>
    </xdr:to>
    <xdr:sp macro="" textlink="Daten!B2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49087" y="447259"/>
          <a:ext cx="6096000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88BD1E9-7150-40C7-82EC-EE6931A0D539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Daten für Deutschland insgesamt sowie für die Bundesländer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637760</xdr:colOff>
      <xdr:row>18</xdr:row>
      <xdr:rowOff>985630</xdr:rowOff>
    </xdr:from>
    <xdr:to>
      <xdr:col>12</xdr:col>
      <xdr:colOff>745436</xdr:colOff>
      <xdr:row>19</xdr:row>
      <xdr:rowOff>78270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739347" y="4795630"/>
          <a:ext cx="4315241" cy="1942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Bundesländer</a:t>
          </a:r>
          <a:r>
            <a:rPr lang="en-US" sz="8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gereiht nach Bevölkerungsdichte,  </a:t>
          </a:r>
          <a:r>
            <a:rPr lang="en-US" sz="8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Jahr</a:t>
          </a:r>
          <a:r>
            <a:rPr lang="en-US" sz="8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jeweils zum 31.12.</a:t>
          </a:r>
          <a:endParaRPr lang="en-US" sz="8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KA74"/>
  <sheetViews>
    <sheetView topLeftCell="R10" workbookViewId="0">
      <selection activeCell="L50" sqref="L50"/>
    </sheetView>
  </sheetViews>
  <sheetFormatPr baseColWidth="10" defaultColWidth="11.42578125" defaultRowHeight="15" x14ac:dyDescent="0.25"/>
  <cols>
    <col min="1" max="1" width="29.28515625" style="59" customWidth="1"/>
    <col min="2" max="186" width="11.42578125" style="59"/>
    <col min="187" max="187" width="11.5703125" style="59" bestFit="1" customWidth="1"/>
    <col min="188" max="16384" width="11.42578125" style="59"/>
  </cols>
  <sheetData>
    <row r="1" spans="1:287" x14ac:dyDescent="0.25">
      <c r="A1" s="57" t="s">
        <v>28</v>
      </c>
      <c r="B1" s="58" t="s">
        <v>29</v>
      </c>
      <c r="C1" s="58"/>
      <c r="D1" s="58" t="s">
        <v>11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 t="s">
        <v>28</v>
      </c>
      <c r="S1" s="58" t="s">
        <v>12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 t="s">
        <v>28</v>
      </c>
      <c r="AI1" s="58" t="s">
        <v>13</v>
      </c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 t="s">
        <v>28</v>
      </c>
      <c r="AY1" s="58" t="s">
        <v>14</v>
      </c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 t="s">
        <v>28</v>
      </c>
      <c r="BO1" s="58" t="s">
        <v>15</v>
      </c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 t="s">
        <v>28</v>
      </c>
      <c r="CE1" s="58" t="s">
        <v>16</v>
      </c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 t="s">
        <v>28</v>
      </c>
      <c r="CU1" s="58" t="s">
        <v>17</v>
      </c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 t="s">
        <v>28</v>
      </c>
      <c r="DK1" s="58" t="s">
        <v>18</v>
      </c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 t="s">
        <v>28</v>
      </c>
      <c r="EA1" s="58" t="s">
        <v>20</v>
      </c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 t="s">
        <v>28</v>
      </c>
      <c r="EQ1" s="57" t="s">
        <v>21</v>
      </c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 t="s">
        <v>28</v>
      </c>
      <c r="FG1" s="57" t="s">
        <v>22</v>
      </c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 t="s">
        <v>28</v>
      </c>
      <c r="FW1" s="57" t="s">
        <v>23</v>
      </c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 t="s">
        <v>28</v>
      </c>
      <c r="GM1" s="58" t="s">
        <v>24</v>
      </c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 t="s">
        <v>28</v>
      </c>
      <c r="HC1" s="58" t="s">
        <v>25</v>
      </c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 t="s">
        <v>28</v>
      </c>
      <c r="HS1" s="58" t="s">
        <v>26</v>
      </c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 t="s">
        <v>28</v>
      </c>
      <c r="II1" s="58" t="s">
        <v>27</v>
      </c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spans="1:287" x14ac:dyDescent="0.25">
      <c r="A2" s="57" t="s">
        <v>30</v>
      </c>
      <c r="B2" s="58" t="s">
        <v>31</v>
      </c>
      <c r="C2" s="58" t="s">
        <v>32</v>
      </c>
      <c r="D2" s="58" t="s">
        <v>32</v>
      </c>
      <c r="E2" s="58" t="s">
        <v>33</v>
      </c>
      <c r="F2" s="58" t="s">
        <v>34</v>
      </c>
      <c r="G2" s="58" t="s">
        <v>35</v>
      </c>
      <c r="H2" s="58" t="s">
        <v>36</v>
      </c>
      <c r="I2" s="58" t="s">
        <v>37</v>
      </c>
      <c r="J2" s="58" t="s">
        <v>38</v>
      </c>
      <c r="K2" s="58" t="s">
        <v>39</v>
      </c>
      <c r="L2" s="58" t="s">
        <v>40</v>
      </c>
      <c r="M2" s="58" t="s">
        <v>41</v>
      </c>
      <c r="N2" s="58" t="s">
        <v>42</v>
      </c>
      <c r="O2" s="58" t="s">
        <v>43</v>
      </c>
      <c r="P2" s="58" t="s">
        <v>44</v>
      </c>
      <c r="Q2" s="58" t="s">
        <v>45</v>
      </c>
      <c r="R2" s="58" t="s">
        <v>30</v>
      </c>
      <c r="S2" s="58" t="s">
        <v>31</v>
      </c>
      <c r="T2" s="58" t="s">
        <v>32</v>
      </c>
      <c r="U2" s="58" t="s">
        <v>33</v>
      </c>
      <c r="V2" s="58" t="s">
        <v>34</v>
      </c>
      <c r="W2" s="58" t="s">
        <v>35</v>
      </c>
      <c r="X2" s="58" t="s">
        <v>36</v>
      </c>
      <c r="Y2" s="58" t="s">
        <v>37</v>
      </c>
      <c r="Z2" s="58" t="s">
        <v>38</v>
      </c>
      <c r="AA2" s="58" t="s">
        <v>39</v>
      </c>
      <c r="AB2" s="58" t="s">
        <v>40</v>
      </c>
      <c r="AC2" s="58" t="s">
        <v>41</v>
      </c>
      <c r="AD2" s="58" t="s">
        <v>42</v>
      </c>
      <c r="AE2" s="58" t="s">
        <v>43</v>
      </c>
      <c r="AF2" s="58" t="s">
        <v>44</v>
      </c>
      <c r="AG2" s="58" t="s">
        <v>45</v>
      </c>
      <c r="AH2" s="58" t="s">
        <v>30</v>
      </c>
      <c r="AI2" s="58" t="s">
        <v>31</v>
      </c>
      <c r="AJ2" s="58" t="s">
        <v>32</v>
      </c>
      <c r="AK2" s="58" t="s">
        <v>33</v>
      </c>
      <c r="AL2" s="58" t="s">
        <v>34</v>
      </c>
      <c r="AM2" s="58" t="s">
        <v>35</v>
      </c>
      <c r="AN2" s="58" t="s">
        <v>36</v>
      </c>
      <c r="AO2" s="58" t="s">
        <v>37</v>
      </c>
      <c r="AP2" s="58" t="s">
        <v>38</v>
      </c>
      <c r="AQ2" s="58" t="s">
        <v>39</v>
      </c>
      <c r="AR2" s="58" t="s">
        <v>40</v>
      </c>
      <c r="AS2" s="58" t="s">
        <v>41</v>
      </c>
      <c r="AT2" s="58" t="s">
        <v>42</v>
      </c>
      <c r="AU2" s="58" t="s">
        <v>43</v>
      </c>
      <c r="AV2" s="58" t="s">
        <v>44</v>
      </c>
      <c r="AW2" s="58" t="s">
        <v>45</v>
      </c>
      <c r="AX2" s="58" t="s">
        <v>30</v>
      </c>
      <c r="AY2" s="58" t="s">
        <v>31</v>
      </c>
      <c r="AZ2" s="58" t="s">
        <v>32</v>
      </c>
      <c r="BA2" s="58" t="s">
        <v>33</v>
      </c>
      <c r="BB2" s="58" t="s">
        <v>34</v>
      </c>
      <c r="BC2" s="58" t="s">
        <v>35</v>
      </c>
      <c r="BD2" s="58" t="s">
        <v>36</v>
      </c>
      <c r="BE2" s="58" t="s">
        <v>37</v>
      </c>
      <c r="BF2" s="58" t="s">
        <v>38</v>
      </c>
      <c r="BG2" s="58" t="s">
        <v>39</v>
      </c>
      <c r="BH2" s="58" t="s">
        <v>40</v>
      </c>
      <c r="BI2" s="58" t="s">
        <v>41</v>
      </c>
      <c r="BJ2" s="58" t="s">
        <v>42</v>
      </c>
      <c r="BK2" s="58" t="s">
        <v>43</v>
      </c>
      <c r="BL2" s="58" t="s">
        <v>44</v>
      </c>
      <c r="BM2" s="58" t="s">
        <v>45</v>
      </c>
      <c r="BN2" s="58" t="s">
        <v>30</v>
      </c>
      <c r="BO2" s="58" t="s">
        <v>31</v>
      </c>
      <c r="BP2" s="58" t="s">
        <v>32</v>
      </c>
      <c r="BQ2" s="58" t="s">
        <v>33</v>
      </c>
      <c r="BR2" s="58" t="s">
        <v>34</v>
      </c>
      <c r="BS2" s="58" t="s">
        <v>35</v>
      </c>
      <c r="BT2" s="58" t="s">
        <v>36</v>
      </c>
      <c r="BU2" s="58" t="s">
        <v>37</v>
      </c>
      <c r="BV2" s="58" t="s">
        <v>38</v>
      </c>
      <c r="BW2" s="58" t="s">
        <v>39</v>
      </c>
      <c r="BX2" s="58" t="s">
        <v>40</v>
      </c>
      <c r="BY2" s="58" t="s">
        <v>41</v>
      </c>
      <c r="BZ2" s="58" t="s">
        <v>42</v>
      </c>
      <c r="CA2" s="58" t="s">
        <v>43</v>
      </c>
      <c r="CB2" s="58" t="s">
        <v>44</v>
      </c>
      <c r="CC2" s="58" t="s">
        <v>45</v>
      </c>
      <c r="CD2" s="58" t="s">
        <v>30</v>
      </c>
      <c r="CE2" s="58" t="s">
        <v>31</v>
      </c>
      <c r="CF2" s="58" t="s">
        <v>32</v>
      </c>
      <c r="CG2" s="58" t="s">
        <v>33</v>
      </c>
      <c r="CH2" s="58" t="s">
        <v>34</v>
      </c>
      <c r="CI2" s="58" t="s">
        <v>35</v>
      </c>
      <c r="CJ2" s="58" t="s">
        <v>36</v>
      </c>
      <c r="CK2" s="58" t="s">
        <v>37</v>
      </c>
      <c r="CL2" s="58" t="s">
        <v>38</v>
      </c>
      <c r="CM2" s="58" t="s">
        <v>39</v>
      </c>
      <c r="CN2" s="58" t="s">
        <v>40</v>
      </c>
      <c r="CO2" s="58" t="s">
        <v>41</v>
      </c>
      <c r="CP2" s="58" t="s">
        <v>42</v>
      </c>
      <c r="CQ2" s="58" t="s">
        <v>43</v>
      </c>
      <c r="CR2" s="58" t="s">
        <v>44</v>
      </c>
      <c r="CS2" s="58" t="s">
        <v>45</v>
      </c>
      <c r="CT2" s="58" t="s">
        <v>30</v>
      </c>
      <c r="CU2" s="58" t="s">
        <v>31</v>
      </c>
      <c r="CV2" s="58" t="s">
        <v>32</v>
      </c>
      <c r="CW2" s="58" t="s">
        <v>33</v>
      </c>
      <c r="CX2" s="58" t="s">
        <v>34</v>
      </c>
      <c r="CY2" s="58" t="s">
        <v>35</v>
      </c>
      <c r="CZ2" s="58" t="s">
        <v>36</v>
      </c>
      <c r="DA2" s="58" t="s">
        <v>37</v>
      </c>
      <c r="DB2" s="58" t="s">
        <v>38</v>
      </c>
      <c r="DC2" s="58" t="s">
        <v>39</v>
      </c>
      <c r="DD2" s="58" t="s">
        <v>40</v>
      </c>
      <c r="DE2" s="58" t="s">
        <v>41</v>
      </c>
      <c r="DF2" s="58" t="s">
        <v>42</v>
      </c>
      <c r="DG2" s="58" t="s">
        <v>43</v>
      </c>
      <c r="DH2" s="58" t="s">
        <v>44</v>
      </c>
      <c r="DI2" s="58" t="s">
        <v>45</v>
      </c>
      <c r="DJ2" s="58" t="s">
        <v>30</v>
      </c>
      <c r="DK2" s="58" t="s">
        <v>31</v>
      </c>
      <c r="DL2" s="58" t="s">
        <v>32</v>
      </c>
      <c r="DM2" s="58" t="s">
        <v>33</v>
      </c>
      <c r="DN2" s="58" t="s">
        <v>34</v>
      </c>
      <c r="DO2" s="58" t="s">
        <v>35</v>
      </c>
      <c r="DP2" s="58" t="s">
        <v>36</v>
      </c>
      <c r="DQ2" s="58" t="s">
        <v>37</v>
      </c>
      <c r="DR2" s="58" t="s">
        <v>38</v>
      </c>
      <c r="DS2" s="58" t="s">
        <v>39</v>
      </c>
      <c r="DT2" s="58" t="s">
        <v>40</v>
      </c>
      <c r="DU2" s="58" t="s">
        <v>41</v>
      </c>
      <c r="DV2" s="58" t="s">
        <v>42</v>
      </c>
      <c r="DW2" s="58" t="s">
        <v>43</v>
      </c>
      <c r="DX2" s="58" t="s">
        <v>44</v>
      </c>
      <c r="DY2" s="58" t="s">
        <v>45</v>
      </c>
      <c r="DZ2" s="58" t="s">
        <v>30</v>
      </c>
      <c r="EA2" s="58" t="s">
        <v>31</v>
      </c>
      <c r="EB2" s="58" t="s">
        <v>32</v>
      </c>
      <c r="EC2" s="58" t="s">
        <v>33</v>
      </c>
      <c r="ED2" s="58" t="s">
        <v>34</v>
      </c>
      <c r="EE2" s="58" t="s">
        <v>35</v>
      </c>
      <c r="EF2" s="58" t="s">
        <v>36</v>
      </c>
      <c r="EG2" s="58" t="s">
        <v>37</v>
      </c>
      <c r="EH2" s="58" t="s">
        <v>38</v>
      </c>
      <c r="EI2" s="58" t="s">
        <v>39</v>
      </c>
      <c r="EJ2" s="58" t="s">
        <v>40</v>
      </c>
      <c r="EK2" s="58" t="s">
        <v>41</v>
      </c>
      <c r="EL2" s="58" t="s">
        <v>42</v>
      </c>
      <c r="EM2" s="58" t="s">
        <v>43</v>
      </c>
      <c r="EN2" s="58" t="s">
        <v>44</v>
      </c>
      <c r="EO2" s="58" t="s">
        <v>45</v>
      </c>
      <c r="EP2" s="58" t="s">
        <v>30</v>
      </c>
      <c r="EQ2" s="58" t="s">
        <v>31</v>
      </c>
      <c r="ER2" s="58" t="s">
        <v>32</v>
      </c>
      <c r="ES2" s="58" t="s">
        <v>33</v>
      </c>
      <c r="ET2" s="58" t="s">
        <v>34</v>
      </c>
      <c r="EU2" s="58" t="s">
        <v>35</v>
      </c>
      <c r="EV2" s="58" t="s">
        <v>36</v>
      </c>
      <c r="EW2" s="58" t="s">
        <v>37</v>
      </c>
      <c r="EX2" s="58" t="s">
        <v>38</v>
      </c>
      <c r="EY2" s="58" t="s">
        <v>39</v>
      </c>
      <c r="EZ2" s="58" t="s">
        <v>40</v>
      </c>
      <c r="FA2" s="58" t="s">
        <v>41</v>
      </c>
      <c r="FB2" s="58" t="s">
        <v>42</v>
      </c>
      <c r="FC2" s="58" t="s">
        <v>43</v>
      </c>
      <c r="FD2" s="58" t="s">
        <v>44</v>
      </c>
      <c r="FE2" s="58" t="s">
        <v>45</v>
      </c>
      <c r="FF2" s="58" t="s">
        <v>30</v>
      </c>
      <c r="FG2" s="58" t="s">
        <v>31</v>
      </c>
      <c r="FH2" s="58" t="s">
        <v>32</v>
      </c>
      <c r="FI2" s="58" t="s">
        <v>33</v>
      </c>
      <c r="FJ2" s="58" t="s">
        <v>34</v>
      </c>
      <c r="FK2" s="58" t="s">
        <v>35</v>
      </c>
      <c r="FL2" s="58" t="s">
        <v>36</v>
      </c>
      <c r="FM2" s="58" t="s">
        <v>37</v>
      </c>
      <c r="FN2" s="58" t="s">
        <v>38</v>
      </c>
      <c r="FO2" s="58" t="s">
        <v>39</v>
      </c>
      <c r="FP2" s="58" t="s">
        <v>40</v>
      </c>
      <c r="FQ2" s="58" t="s">
        <v>41</v>
      </c>
      <c r="FR2" s="58" t="s">
        <v>42</v>
      </c>
      <c r="FS2" s="58" t="s">
        <v>43</v>
      </c>
      <c r="FT2" s="58" t="s">
        <v>44</v>
      </c>
      <c r="FU2" s="58" t="s">
        <v>45</v>
      </c>
      <c r="FV2" s="58" t="s">
        <v>30</v>
      </c>
      <c r="FW2" s="58" t="s">
        <v>31</v>
      </c>
      <c r="FX2" s="58" t="s">
        <v>32</v>
      </c>
      <c r="FY2" s="58" t="s">
        <v>33</v>
      </c>
      <c r="FZ2" s="58" t="s">
        <v>34</v>
      </c>
      <c r="GA2" s="58" t="s">
        <v>35</v>
      </c>
      <c r="GB2" s="58" t="s">
        <v>36</v>
      </c>
      <c r="GC2" s="58" t="s">
        <v>37</v>
      </c>
      <c r="GD2" s="58" t="s">
        <v>38</v>
      </c>
      <c r="GE2" s="58" t="s">
        <v>39</v>
      </c>
      <c r="GF2" s="58" t="s">
        <v>40</v>
      </c>
      <c r="GG2" s="58" t="s">
        <v>41</v>
      </c>
      <c r="GH2" s="58" t="s">
        <v>42</v>
      </c>
      <c r="GI2" s="58" t="s">
        <v>43</v>
      </c>
      <c r="GJ2" s="58" t="s">
        <v>44</v>
      </c>
      <c r="GK2" s="58" t="s">
        <v>45</v>
      </c>
      <c r="GL2" s="58" t="s">
        <v>30</v>
      </c>
      <c r="GM2" s="58" t="s">
        <v>31</v>
      </c>
      <c r="GN2" s="58" t="s">
        <v>32</v>
      </c>
      <c r="GO2" s="58" t="s">
        <v>33</v>
      </c>
      <c r="GP2" s="58" t="s">
        <v>34</v>
      </c>
      <c r="GQ2" s="58" t="s">
        <v>35</v>
      </c>
      <c r="GR2" s="58" t="s">
        <v>36</v>
      </c>
      <c r="GS2" s="58" t="s">
        <v>37</v>
      </c>
      <c r="GT2" s="58" t="s">
        <v>38</v>
      </c>
      <c r="GU2" s="58" t="s">
        <v>39</v>
      </c>
      <c r="GV2" s="58" t="s">
        <v>40</v>
      </c>
      <c r="GW2" s="58" t="s">
        <v>41</v>
      </c>
      <c r="GX2" s="58" t="s">
        <v>42</v>
      </c>
      <c r="GY2" s="58" t="s">
        <v>43</v>
      </c>
      <c r="GZ2" s="58" t="s">
        <v>44</v>
      </c>
      <c r="HA2" s="58" t="s">
        <v>45</v>
      </c>
      <c r="HB2" s="58" t="s">
        <v>30</v>
      </c>
      <c r="HC2" s="58" t="s">
        <v>31</v>
      </c>
      <c r="HD2" s="58" t="s">
        <v>32</v>
      </c>
      <c r="HE2" s="58" t="s">
        <v>33</v>
      </c>
      <c r="HF2" s="58" t="s">
        <v>34</v>
      </c>
      <c r="HG2" s="58" t="s">
        <v>35</v>
      </c>
      <c r="HH2" s="58" t="s">
        <v>36</v>
      </c>
      <c r="HI2" s="58" t="s">
        <v>37</v>
      </c>
      <c r="HJ2" s="58" t="s">
        <v>38</v>
      </c>
      <c r="HK2" s="58" t="s">
        <v>39</v>
      </c>
      <c r="HL2" s="58" t="s">
        <v>40</v>
      </c>
      <c r="HM2" s="58" t="s">
        <v>41</v>
      </c>
      <c r="HN2" s="58" t="s">
        <v>42</v>
      </c>
      <c r="HO2" s="58" t="s">
        <v>43</v>
      </c>
      <c r="HP2" s="58" t="s">
        <v>44</v>
      </c>
      <c r="HQ2" s="58" t="s">
        <v>45</v>
      </c>
      <c r="HR2" s="58" t="s">
        <v>30</v>
      </c>
      <c r="HS2" s="58" t="s">
        <v>31</v>
      </c>
      <c r="HT2" s="58" t="s">
        <v>32</v>
      </c>
      <c r="HU2" s="58" t="s">
        <v>33</v>
      </c>
      <c r="HV2" s="58" t="s">
        <v>34</v>
      </c>
      <c r="HW2" s="58" t="s">
        <v>35</v>
      </c>
      <c r="HX2" s="58" t="s">
        <v>36</v>
      </c>
      <c r="HY2" s="58" t="s">
        <v>37</v>
      </c>
      <c r="HZ2" s="58" t="s">
        <v>38</v>
      </c>
      <c r="IA2" s="58" t="s">
        <v>39</v>
      </c>
      <c r="IB2" s="58" t="s">
        <v>40</v>
      </c>
      <c r="IC2" s="58" t="s">
        <v>41</v>
      </c>
      <c r="ID2" s="58" t="s">
        <v>42</v>
      </c>
      <c r="IE2" s="58" t="s">
        <v>43</v>
      </c>
      <c r="IF2" s="58" t="s">
        <v>44</v>
      </c>
      <c r="IG2" s="58" t="s">
        <v>45</v>
      </c>
      <c r="IH2" s="58" t="s">
        <v>30</v>
      </c>
      <c r="II2" s="58" t="s">
        <v>31</v>
      </c>
      <c r="IJ2" s="58" t="s">
        <v>32</v>
      </c>
      <c r="IK2" s="58" t="s">
        <v>33</v>
      </c>
      <c r="IL2" s="58" t="s">
        <v>34</v>
      </c>
      <c r="IM2" s="58" t="s">
        <v>35</v>
      </c>
      <c r="IN2" s="58" t="s">
        <v>36</v>
      </c>
      <c r="IO2" s="58" t="s">
        <v>37</v>
      </c>
      <c r="IP2" s="58" t="s">
        <v>38</v>
      </c>
      <c r="IQ2" s="58" t="s">
        <v>39</v>
      </c>
      <c r="IR2" s="58" t="s">
        <v>40</v>
      </c>
      <c r="IS2" s="58" t="s">
        <v>41</v>
      </c>
      <c r="IT2" s="58" t="s">
        <v>42</v>
      </c>
      <c r="IU2" s="58" t="s">
        <v>43</v>
      </c>
      <c r="IV2" s="58" t="s">
        <v>44</v>
      </c>
      <c r="IW2" s="58" t="s">
        <v>45</v>
      </c>
      <c r="IX2" s="60" t="s">
        <v>46</v>
      </c>
      <c r="IY2" s="60" t="str">
        <f t="shared" ref="IY2:JD2" si="0">IJ2</f>
        <v>.1992</v>
      </c>
      <c r="IZ2" s="60" t="str">
        <f t="shared" si="0"/>
        <v>.1996</v>
      </c>
      <c r="JA2" s="60" t="str">
        <f t="shared" si="0"/>
        <v>.2000</v>
      </c>
      <c r="JB2" s="60" t="str">
        <f t="shared" si="0"/>
        <v>.2001</v>
      </c>
      <c r="JC2" s="60" t="str">
        <f t="shared" si="0"/>
        <v>.2002</v>
      </c>
      <c r="JD2" s="60" t="str">
        <f t="shared" si="0"/>
        <v>.2003</v>
      </c>
      <c r="JE2" s="60" t="s">
        <v>38</v>
      </c>
      <c r="JF2" s="60" t="s">
        <v>39</v>
      </c>
      <c r="JG2" s="60" t="s">
        <v>40</v>
      </c>
      <c r="JH2" s="60" t="s">
        <v>41</v>
      </c>
      <c r="JI2" s="60" t="s">
        <v>42</v>
      </c>
      <c r="JJ2" s="60" t="s">
        <v>43</v>
      </c>
      <c r="JK2" s="60" t="s">
        <v>44</v>
      </c>
      <c r="JL2" s="60" t="s">
        <v>45</v>
      </c>
      <c r="JM2" s="61" t="s">
        <v>47</v>
      </c>
      <c r="JN2" s="62" t="str">
        <f>IY2</f>
        <v>.1992</v>
      </c>
      <c r="JO2" s="62" t="str">
        <f t="shared" ref="JO2:JX2" si="1">IZ2</f>
        <v>.1996</v>
      </c>
      <c r="JP2" s="62" t="str">
        <f t="shared" si="1"/>
        <v>.2000</v>
      </c>
      <c r="JQ2" s="62" t="str">
        <f t="shared" si="1"/>
        <v>.2001</v>
      </c>
      <c r="JR2" s="62" t="str">
        <f t="shared" si="1"/>
        <v>.2002</v>
      </c>
      <c r="JS2" s="62" t="str">
        <f t="shared" si="1"/>
        <v>.2003</v>
      </c>
      <c r="JT2" s="62" t="str">
        <f t="shared" si="1"/>
        <v>.2004</v>
      </c>
      <c r="JU2" s="62" t="str">
        <f t="shared" si="1"/>
        <v>.2005</v>
      </c>
      <c r="JV2" s="62" t="str">
        <f t="shared" si="1"/>
        <v>.2006</v>
      </c>
      <c r="JW2" s="62" t="str">
        <f t="shared" si="1"/>
        <v>.2007</v>
      </c>
      <c r="JX2" s="62" t="str">
        <f t="shared" si="1"/>
        <v>.2008</v>
      </c>
      <c r="JY2" s="62" t="str">
        <f>JJ2</f>
        <v>.2009</v>
      </c>
      <c r="JZ2" s="62" t="str">
        <f t="shared" ref="JZ2:KA2" si="2">JK2</f>
        <v>.2010</v>
      </c>
      <c r="KA2" s="62" t="str">
        <f t="shared" si="2"/>
        <v>.2011</v>
      </c>
    </row>
    <row r="3" spans="1:287" x14ac:dyDescent="0.25">
      <c r="A3" s="57" t="s">
        <v>48</v>
      </c>
      <c r="B3" s="58">
        <v>20844</v>
      </c>
      <c r="C3" s="58">
        <v>20381</v>
      </c>
      <c r="D3" s="58">
        <v>38020</v>
      </c>
      <c r="E3" s="58">
        <v>34680</v>
      </c>
      <c r="F3" s="58">
        <v>35857</v>
      </c>
      <c r="G3" s="58">
        <v>35742</v>
      </c>
      <c r="H3" s="58">
        <v>35985</v>
      </c>
      <c r="I3" s="58">
        <v>36034</v>
      </c>
      <c r="J3" s="58">
        <v>36230.3825</v>
      </c>
      <c r="K3" s="58">
        <v>36319.5726</v>
      </c>
      <c r="L3" s="58">
        <v>36423.870000000003</v>
      </c>
      <c r="M3" s="58">
        <v>36782</v>
      </c>
      <c r="N3" s="58">
        <v>36834</v>
      </c>
      <c r="O3" s="58">
        <v>36837</v>
      </c>
      <c r="P3" s="58">
        <v>36858</v>
      </c>
      <c r="Q3" s="58">
        <v>36925</v>
      </c>
      <c r="R3" s="58" t="s">
        <v>48</v>
      </c>
      <c r="S3" s="58">
        <v>25680</v>
      </c>
      <c r="T3" s="58">
        <v>26045</v>
      </c>
      <c r="U3" s="58">
        <v>26683</v>
      </c>
      <c r="V3" s="58">
        <v>26877</v>
      </c>
      <c r="W3" s="58">
        <v>26950.45</v>
      </c>
      <c r="X3" s="58">
        <v>27135.38</v>
      </c>
      <c r="Y3" s="58">
        <v>27394.18</v>
      </c>
      <c r="Z3" s="58">
        <v>27504.152300000002</v>
      </c>
      <c r="AA3" s="58">
        <v>27829.000000000004</v>
      </c>
      <c r="AB3" s="58">
        <v>28048</v>
      </c>
      <c r="AC3" s="58">
        <v>28015.669300000001</v>
      </c>
      <c r="AD3" s="58">
        <v>28054.657800000001</v>
      </c>
      <c r="AE3" s="58">
        <v>28093.3</v>
      </c>
      <c r="AF3" s="58">
        <v>28554.7</v>
      </c>
      <c r="AG3" s="58">
        <v>28473.231500000002</v>
      </c>
      <c r="AH3" s="58" t="s">
        <v>48</v>
      </c>
      <c r="AI3" s="58">
        <v>12356</v>
      </c>
      <c r="AJ3" s="58">
        <v>13218</v>
      </c>
      <c r="AK3" s="58">
        <v>13380</v>
      </c>
      <c r="AL3" s="58">
        <v>13611</v>
      </c>
      <c r="AM3" s="58">
        <v>13708</v>
      </c>
      <c r="AN3" s="58">
        <v>13727</v>
      </c>
      <c r="AO3" s="58">
        <v>13847</v>
      </c>
      <c r="AP3" s="58">
        <v>13874.83</v>
      </c>
      <c r="AQ3" s="58">
        <v>13916</v>
      </c>
      <c r="AR3" s="58">
        <v>13904</v>
      </c>
      <c r="AS3" s="58">
        <v>13907.18</v>
      </c>
      <c r="AT3" s="58">
        <v>13939.6</v>
      </c>
      <c r="AU3" s="58">
        <v>13945.2</v>
      </c>
      <c r="AV3" s="58">
        <v>13919.8</v>
      </c>
      <c r="AW3" s="58">
        <v>13944.57</v>
      </c>
      <c r="AX3" s="58" t="s">
        <v>48</v>
      </c>
      <c r="AY3" s="58">
        <v>374509</v>
      </c>
      <c r="AZ3" s="58">
        <v>385625</v>
      </c>
      <c r="BA3" s="58">
        <v>403313</v>
      </c>
      <c r="BB3" s="58">
        <v>417135</v>
      </c>
      <c r="BC3" s="58">
        <v>420145.26</v>
      </c>
      <c r="BD3" s="58">
        <v>423499.39</v>
      </c>
      <c r="BE3" s="58">
        <v>424231</v>
      </c>
      <c r="BF3" s="58">
        <v>427481.69</v>
      </c>
      <c r="BG3" s="58">
        <v>428904.5</v>
      </c>
      <c r="BH3" s="58">
        <v>431210.34</v>
      </c>
      <c r="BI3" s="58">
        <v>432576.93</v>
      </c>
      <c r="BJ3" s="58">
        <v>433961.84</v>
      </c>
      <c r="BK3" s="58">
        <v>434325.4</v>
      </c>
      <c r="BL3" s="58">
        <v>435676.8</v>
      </c>
      <c r="BM3" s="58">
        <v>437026.85</v>
      </c>
      <c r="BN3" s="58" t="s">
        <v>48</v>
      </c>
      <c r="BO3" s="58">
        <v>28141</v>
      </c>
      <c r="BP3" s="58">
        <v>28873</v>
      </c>
      <c r="BQ3" s="58">
        <v>29474</v>
      </c>
      <c r="BR3" s="58">
        <v>30138</v>
      </c>
      <c r="BS3" s="58">
        <v>30418</v>
      </c>
      <c r="BT3" s="58">
        <v>30581</v>
      </c>
      <c r="BU3" s="58">
        <v>30756.31</v>
      </c>
      <c r="BV3" s="58">
        <v>30902.93</v>
      </c>
      <c r="BW3" s="58">
        <v>31025.49</v>
      </c>
      <c r="BX3" s="58">
        <v>31176.43</v>
      </c>
      <c r="BY3" s="58">
        <v>31332.33</v>
      </c>
      <c r="BZ3" s="58">
        <v>31504.9</v>
      </c>
      <c r="CA3" s="58">
        <v>31637.200000000001</v>
      </c>
      <c r="CB3" s="58">
        <v>31801.3</v>
      </c>
      <c r="CC3" s="58">
        <v>31887.200000000001</v>
      </c>
      <c r="CD3" s="58" t="s">
        <v>48</v>
      </c>
      <c r="CE3" s="58">
        <v>217566</v>
      </c>
      <c r="CF3" s="58">
        <v>226699</v>
      </c>
      <c r="CG3" s="58">
        <v>237420</v>
      </c>
      <c r="CH3" s="58">
        <v>250018</v>
      </c>
      <c r="CI3" s="58">
        <v>253037.23</v>
      </c>
      <c r="CJ3" s="58">
        <v>255502.16</v>
      </c>
      <c r="CK3" s="58">
        <v>257897</v>
      </c>
      <c r="CL3" s="58">
        <v>259933.53</v>
      </c>
      <c r="CM3" s="58">
        <v>262082.72000000003</v>
      </c>
      <c r="CN3" s="58">
        <v>264150</v>
      </c>
      <c r="CO3" s="58">
        <v>266263</v>
      </c>
      <c r="CP3" s="58">
        <v>268165</v>
      </c>
      <c r="CQ3" s="58">
        <v>269953</v>
      </c>
      <c r="CR3" s="58">
        <v>271378</v>
      </c>
      <c r="CS3" s="58">
        <v>272962</v>
      </c>
      <c r="CT3" s="58" t="s">
        <v>48</v>
      </c>
      <c r="CU3" s="58">
        <v>135848</v>
      </c>
      <c r="CV3" s="58">
        <v>142534</v>
      </c>
      <c r="CW3" s="58">
        <v>147073</v>
      </c>
      <c r="CX3" s="58">
        <v>151828</v>
      </c>
      <c r="CY3" s="58">
        <v>152247.63</v>
      </c>
      <c r="CZ3" s="58">
        <v>153041.26999999999</v>
      </c>
      <c r="DA3" s="58">
        <v>153868.57999999999</v>
      </c>
      <c r="DB3" s="58">
        <v>154853.47</v>
      </c>
      <c r="DC3" s="58">
        <v>155575</v>
      </c>
      <c r="DD3" s="58">
        <v>156163</v>
      </c>
      <c r="DE3" s="58">
        <v>157017</v>
      </c>
      <c r="DF3" s="58">
        <v>157904.21</v>
      </c>
      <c r="DG3" s="58">
        <v>158796</v>
      </c>
      <c r="DH3" s="58">
        <v>154722</v>
      </c>
      <c r="DI3" s="58">
        <v>154930.96</v>
      </c>
      <c r="DJ3" s="58" t="s">
        <v>48</v>
      </c>
      <c r="DK3" s="58"/>
      <c r="DL3" s="58">
        <v>103874</v>
      </c>
      <c r="DM3" s="58">
        <v>113136</v>
      </c>
      <c r="DN3" s="58">
        <v>119123</v>
      </c>
      <c r="DO3" s="58">
        <v>120266.19</v>
      </c>
      <c r="DP3" s="58">
        <v>120966</v>
      </c>
      <c r="DQ3" s="58">
        <v>121341</v>
      </c>
      <c r="DR3" s="58">
        <v>121687</v>
      </c>
      <c r="DS3" s="58">
        <v>122007</v>
      </c>
      <c r="DT3" s="58">
        <v>122820</v>
      </c>
      <c r="DU3" s="58">
        <v>124248</v>
      </c>
      <c r="DV3" s="58">
        <v>124851</v>
      </c>
      <c r="DW3" s="58">
        <v>125482</v>
      </c>
      <c r="DX3" s="58">
        <v>125821.9</v>
      </c>
      <c r="DY3" s="58">
        <v>126334.3743</v>
      </c>
      <c r="DZ3" s="58" t="s">
        <v>48</v>
      </c>
      <c r="EA3" s="58">
        <v>94947</v>
      </c>
      <c r="EB3" s="58">
        <v>98067</v>
      </c>
      <c r="EC3" s="58">
        <v>103074</v>
      </c>
      <c r="ED3" s="58">
        <v>108351</v>
      </c>
      <c r="EE3" s="58">
        <v>109700.92</v>
      </c>
      <c r="EF3" s="58">
        <v>110949.31</v>
      </c>
      <c r="EG3" s="58">
        <v>112158.03</v>
      </c>
      <c r="EH3" s="58">
        <v>113444.31789999998</v>
      </c>
      <c r="EI3" s="58">
        <v>114796.8968</v>
      </c>
      <c r="EJ3" s="58">
        <v>115954.34</v>
      </c>
      <c r="EK3" s="58">
        <v>116947.8652</v>
      </c>
      <c r="EL3" s="58">
        <v>117284.7577</v>
      </c>
      <c r="EM3" s="58">
        <v>117106.8</v>
      </c>
      <c r="EN3" s="58">
        <v>116955.7</v>
      </c>
      <c r="EO3" s="58">
        <v>117185.83289999999</v>
      </c>
      <c r="EP3" s="58" t="s">
        <v>48</v>
      </c>
      <c r="EQ3" s="58">
        <v>83433</v>
      </c>
      <c r="ER3" s="58">
        <v>86164</v>
      </c>
      <c r="ES3" s="58">
        <v>90067</v>
      </c>
      <c r="ET3" s="58">
        <v>97204</v>
      </c>
      <c r="EU3" s="58">
        <v>99440.25</v>
      </c>
      <c r="EV3" s="58">
        <v>101676.65</v>
      </c>
      <c r="EW3" s="58">
        <v>103913.05</v>
      </c>
      <c r="EX3" s="58">
        <v>106149.44469999999</v>
      </c>
      <c r="EY3" s="58">
        <v>106725.8676</v>
      </c>
      <c r="EZ3" s="58">
        <v>107324</v>
      </c>
      <c r="FA3" s="58">
        <v>107755.21710000001</v>
      </c>
      <c r="FB3" s="58">
        <v>108555.51639999999</v>
      </c>
      <c r="FC3" s="58">
        <v>109521</v>
      </c>
      <c r="FD3" s="58">
        <v>110339.4</v>
      </c>
      <c r="FE3" s="58">
        <v>108409.3596</v>
      </c>
      <c r="FF3" s="58" t="s">
        <v>48</v>
      </c>
      <c r="FG3" s="58">
        <v>295235.8</v>
      </c>
      <c r="FH3" s="58">
        <v>313925</v>
      </c>
      <c r="FI3" s="58">
        <v>339826.02999999997</v>
      </c>
      <c r="FJ3" s="58">
        <v>366271.98</v>
      </c>
      <c r="FK3" s="58">
        <v>371210</v>
      </c>
      <c r="FL3" s="58">
        <v>375221</v>
      </c>
      <c r="FM3" s="58">
        <v>378896.96</v>
      </c>
      <c r="FN3" s="58">
        <v>382352.26</v>
      </c>
      <c r="FO3" s="58">
        <v>385638.24</v>
      </c>
      <c r="FP3" s="58">
        <v>390287.8</v>
      </c>
      <c r="FQ3" s="58">
        <v>394553.28</v>
      </c>
      <c r="FR3" s="58">
        <v>398683.98</v>
      </c>
      <c r="FS3" s="58">
        <v>402633.1</v>
      </c>
      <c r="FT3" s="58">
        <v>407995.1</v>
      </c>
      <c r="FU3" s="58">
        <v>412851.3</v>
      </c>
      <c r="FV3" s="58" t="s">
        <v>48</v>
      </c>
      <c r="FW3" s="58">
        <v>275970</v>
      </c>
      <c r="FX3" s="58">
        <v>286531</v>
      </c>
      <c r="FY3" s="58">
        <v>302744</v>
      </c>
      <c r="FZ3" s="58">
        <v>319055</v>
      </c>
      <c r="GA3" s="58">
        <v>322507.96000000002</v>
      </c>
      <c r="GB3" s="58">
        <v>325714.34000000003</v>
      </c>
      <c r="GC3" s="58">
        <v>328945.38</v>
      </c>
      <c r="GD3" s="58">
        <v>332811.17099999997</v>
      </c>
      <c r="GE3" s="58">
        <v>336201.9828</v>
      </c>
      <c r="GF3" s="58">
        <v>338867.94</v>
      </c>
      <c r="GG3" s="58">
        <v>341249.04</v>
      </c>
      <c r="GH3" s="58">
        <v>343649.92989999999</v>
      </c>
      <c r="GI3" s="58">
        <v>345508.2</v>
      </c>
      <c r="GJ3" s="58">
        <v>347518.4</v>
      </c>
      <c r="GK3" s="58">
        <v>349261.70892731502</v>
      </c>
      <c r="GL3" s="58" t="s">
        <v>48</v>
      </c>
      <c r="GM3" s="58"/>
      <c r="GN3" s="58">
        <v>59057</v>
      </c>
      <c r="GO3" s="58">
        <v>65534</v>
      </c>
      <c r="GP3" s="58">
        <v>67820</v>
      </c>
      <c r="GQ3" s="58">
        <v>68239.759999999995</v>
      </c>
      <c r="GR3" s="58">
        <v>68874.47</v>
      </c>
      <c r="GS3" s="58">
        <v>68944</v>
      </c>
      <c r="GT3" s="58">
        <v>69219.407099999997</v>
      </c>
      <c r="GU3" s="58">
        <v>69516.653299999991</v>
      </c>
      <c r="GV3" s="58">
        <v>69821.119999999995</v>
      </c>
      <c r="GW3" s="58">
        <v>70112.538400000005</v>
      </c>
      <c r="GX3" s="58">
        <v>70470.823600000003</v>
      </c>
      <c r="GY3" s="58">
        <v>70894.2</v>
      </c>
      <c r="GZ3" s="58">
        <v>71240.3</v>
      </c>
      <c r="HA3" s="58">
        <v>72094.465299999996</v>
      </c>
      <c r="HB3" s="58" t="s">
        <v>48</v>
      </c>
      <c r="HC3" s="58"/>
      <c r="HD3" s="58">
        <v>81958</v>
      </c>
      <c r="HE3" s="58">
        <v>92386</v>
      </c>
      <c r="HF3" s="58">
        <v>97761</v>
      </c>
      <c r="HG3" s="58">
        <v>98617.36</v>
      </c>
      <c r="HH3" s="58">
        <v>99080.31</v>
      </c>
      <c r="HI3" s="58">
        <v>97191.43</v>
      </c>
      <c r="HJ3" s="58">
        <v>103229.48</v>
      </c>
      <c r="HK3" s="58">
        <v>98421.555200000104</v>
      </c>
      <c r="HL3" s="58">
        <v>92668.21</v>
      </c>
      <c r="HM3" s="58">
        <v>91423.630999999994</v>
      </c>
      <c r="HN3" s="58">
        <v>90558.039799999999</v>
      </c>
      <c r="HO3" s="58">
        <v>89650.2</v>
      </c>
      <c r="HP3" s="58">
        <v>88570</v>
      </c>
      <c r="HQ3" s="58">
        <v>87948.872199999998</v>
      </c>
      <c r="HR3" s="58" t="s">
        <v>48</v>
      </c>
      <c r="HS3" s="58"/>
      <c r="HT3" s="58">
        <v>110395</v>
      </c>
      <c r="HU3" s="58">
        <v>116882</v>
      </c>
      <c r="HV3" s="58">
        <v>125336</v>
      </c>
      <c r="HW3" s="58">
        <v>126794.68</v>
      </c>
      <c r="HX3" s="58">
        <v>128242</v>
      </c>
      <c r="HY3" s="58">
        <v>129654</v>
      </c>
      <c r="HZ3" s="58">
        <v>130697.07</v>
      </c>
      <c r="IA3" s="58">
        <v>132390.82</v>
      </c>
      <c r="IB3" s="58">
        <v>133594.76999999999</v>
      </c>
      <c r="IC3" s="58">
        <v>134642</v>
      </c>
      <c r="ID3" s="58">
        <v>135293</v>
      </c>
      <c r="IE3" s="58">
        <v>135116</v>
      </c>
      <c r="IF3" s="58">
        <v>135408</v>
      </c>
      <c r="IG3" s="58">
        <v>135282</v>
      </c>
      <c r="IH3" s="58" t="s">
        <v>48</v>
      </c>
      <c r="II3" s="58"/>
      <c r="IJ3" s="58">
        <v>72347</v>
      </c>
      <c r="IK3" s="58">
        <v>78064</v>
      </c>
      <c r="IL3" s="58">
        <v>81691</v>
      </c>
      <c r="IM3" s="58">
        <v>82168</v>
      </c>
      <c r="IN3" s="58">
        <v>82811.09</v>
      </c>
      <c r="IO3" s="58">
        <v>83359.17</v>
      </c>
      <c r="IP3" s="58">
        <v>83467.839999999997</v>
      </c>
      <c r="IQ3" s="58">
        <v>83347.235100000005</v>
      </c>
      <c r="IR3" s="58">
        <v>83217.52</v>
      </c>
      <c r="IS3" s="58">
        <v>82605.839100000099</v>
      </c>
      <c r="IT3" s="58">
        <v>81908</v>
      </c>
      <c r="IU3" s="58">
        <v>81671.399999999994</v>
      </c>
      <c r="IV3" s="58">
        <v>82144.3</v>
      </c>
      <c r="IW3" s="58">
        <v>82065.446899999894</v>
      </c>
      <c r="IX3" s="60" t="str">
        <f>IH3</f>
        <v>Gebäude-und Freifläche</v>
      </c>
      <c r="IY3" s="63">
        <f t="shared" ref="IY3:JL9" si="3">IJ3+HT3+HD3+GN3+FX3+FH3+ER3+EB3+DL3+CV3+CF3+BP3+AZ3+AJ3+T3+D3</f>
        <v>2073332</v>
      </c>
      <c r="IZ3" s="63">
        <f t="shared" si="3"/>
        <v>2193736.0300000003</v>
      </c>
      <c r="JA3" s="63">
        <f t="shared" si="3"/>
        <v>2308076.98</v>
      </c>
      <c r="JB3" s="63">
        <f t="shared" si="3"/>
        <v>2331193.6900000004</v>
      </c>
      <c r="JC3" s="63">
        <f t="shared" si="3"/>
        <v>2353006.3699999996</v>
      </c>
      <c r="JD3" s="63">
        <f t="shared" si="3"/>
        <v>2368431.0900000003</v>
      </c>
      <c r="JE3" s="63">
        <f t="shared" si="3"/>
        <v>2393838.9754999997</v>
      </c>
      <c r="JF3" s="63">
        <f t="shared" si="3"/>
        <v>2404698.5334000001</v>
      </c>
      <c r="JG3" s="63">
        <f t="shared" si="3"/>
        <v>2415631.3400000003</v>
      </c>
      <c r="JH3" s="63">
        <f t="shared" si="3"/>
        <v>2429431.5201000008</v>
      </c>
      <c r="JI3" s="63">
        <f t="shared" si="3"/>
        <v>2441619.2552</v>
      </c>
      <c r="JJ3" s="63">
        <f t="shared" si="3"/>
        <v>2451170</v>
      </c>
      <c r="JK3" s="63">
        <f t="shared" si="3"/>
        <v>2458903.6999999997</v>
      </c>
      <c r="JL3" s="63">
        <f t="shared" si="3"/>
        <v>2467583.1716273152</v>
      </c>
      <c r="JM3" s="62" t="str">
        <f>IX3</f>
        <v>Gebäude-und Freifläche</v>
      </c>
      <c r="JN3" s="64">
        <f>IY3-HD3</f>
        <v>1991374</v>
      </c>
      <c r="JO3" s="64">
        <f t="shared" ref="JO3:KA9" si="4">IZ3-HE3</f>
        <v>2101350.0300000003</v>
      </c>
      <c r="JP3" s="64">
        <f t="shared" si="4"/>
        <v>2210315.98</v>
      </c>
      <c r="JQ3" s="64">
        <f t="shared" si="4"/>
        <v>2232576.3300000005</v>
      </c>
      <c r="JR3" s="64">
        <f t="shared" si="4"/>
        <v>2253926.0599999996</v>
      </c>
      <c r="JS3" s="64">
        <f t="shared" si="4"/>
        <v>2271239.66</v>
      </c>
      <c r="JT3" s="64">
        <f t="shared" si="4"/>
        <v>2290609.4954999997</v>
      </c>
      <c r="JU3" s="64">
        <f t="shared" si="4"/>
        <v>2306276.9781999998</v>
      </c>
      <c r="JV3" s="64">
        <f t="shared" si="4"/>
        <v>2322963.1300000004</v>
      </c>
      <c r="JW3" s="64">
        <f t="shared" si="4"/>
        <v>2338007.8891000007</v>
      </c>
      <c r="JX3" s="64">
        <f t="shared" si="4"/>
        <v>2351061.2154000001</v>
      </c>
      <c r="JY3" s="64">
        <f t="shared" si="4"/>
        <v>2361519.7999999998</v>
      </c>
      <c r="JZ3" s="64">
        <f t="shared" si="4"/>
        <v>2370333.6999999997</v>
      </c>
      <c r="KA3" s="64">
        <f t="shared" si="4"/>
        <v>2379634.2994273151</v>
      </c>
    </row>
    <row r="4" spans="1:287" x14ac:dyDescent="0.25">
      <c r="A4" s="57" t="s">
        <v>49</v>
      </c>
      <c r="B4" s="58">
        <v>402</v>
      </c>
      <c r="C4" s="58">
        <v>447</v>
      </c>
      <c r="D4" s="58">
        <v>626</v>
      </c>
      <c r="E4" s="58">
        <v>647</v>
      </c>
      <c r="F4" s="58">
        <v>804</v>
      </c>
      <c r="G4" s="58">
        <v>840</v>
      </c>
      <c r="H4" s="58">
        <v>820</v>
      </c>
      <c r="I4" s="58">
        <v>819</v>
      </c>
      <c r="J4" s="58">
        <v>804.26080000000002</v>
      </c>
      <c r="K4" s="58">
        <v>772.37470000000008</v>
      </c>
      <c r="L4" s="58">
        <v>657.47</v>
      </c>
      <c r="M4" s="58">
        <v>626</v>
      </c>
      <c r="N4" s="58">
        <v>631</v>
      </c>
      <c r="O4" s="58">
        <v>804</v>
      </c>
      <c r="P4" s="58">
        <v>800</v>
      </c>
      <c r="Q4" s="58">
        <v>806</v>
      </c>
      <c r="R4" s="58" t="s">
        <v>49</v>
      </c>
      <c r="S4" s="58">
        <v>966</v>
      </c>
      <c r="T4" s="58">
        <v>1012</v>
      </c>
      <c r="U4" s="58">
        <v>804</v>
      </c>
      <c r="V4" s="58">
        <v>806</v>
      </c>
      <c r="W4" s="58">
        <v>772.87</v>
      </c>
      <c r="X4" s="58">
        <v>765.53</v>
      </c>
      <c r="Y4" s="58">
        <v>771.6</v>
      </c>
      <c r="Z4" s="58">
        <v>760.24289999999996</v>
      </c>
      <c r="AA4" s="58">
        <v>653</v>
      </c>
      <c r="AB4" s="58">
        <v>661</v>
      </c>
      <c r="AC4" s="58">
        <v>702.34439999999995</v>
      </c>
      <c r="AD4" s="58">
        <v>701.14530000000002</v>
      </c>
      <c r="AE4" s="58">
        <v>687.1</v>
      </c>
      <c r="AF4" s="58">
        <v>597.30000000000007</v>
      </c>
      <c r="AG4" s="58">
        <v>599.95640000000003</v>
      </c>
      <c r="AH4" s="58" t="s">
        <v>49</v>
      </c>
      <c r="AI4" s="58">
        <v>417</v>
      </c>
      <c r="AJ4" s="58">
        <v>202</v>
      </c>
      <c r="AK4" s="58">
        <v>230</v>
      </c>
      <c r="AL4" s="58">
        <v>657</v>
      </c>
      <c r="AM4" s="58">
        <v>657</v>
      </c>
      <c r="AN4" s="58">
        <v>655</v>
      </c>
      <c r="AO4" s="58">
        <v>613</v>
      </c>
      <c r="AP4" s="58">
        <v>616.4799999999999</v>
      </c>
      <c r="AQ4" s="58">
        <v>633</v>
      </c>
      <c r="AR4" s="58">
        <v>636</v>
      </c>
      <c r="AS4" s="58">
        <v>740.33</v>
      </c>
      <c r="AT4" s="58">
        <v>755.27</v>
      </c>
      <c r="AU4" s="58">
        <v>728.9</v>
      </c>
      <c r="AV4" s="58">
        <v>735.2</v>
      </c>
      <c r="AW4" s="58">
        <v>769.19999999999993</v>
      </c>
      <c r="AX4" s="58" t="s">
        <v>49</v>
      </c>
      <c r="AY4" s="58">
        <v>16461</v>
      </c>
      <c r="AZ4" s="58">
        <v>16475</v>
      </c>
      <c r="BA4" s="58">
        <v>16372</v>
      </c>
      <c r="BB4" s="58">
        <v>16250</v>
      </c>
      <c r="BC4" s="58">
        <v>16250.59</v>
      </c>
      <c r="BD4" s="58">
        <v>16401.41</v>
      </c>
      <c r="BE4" s="58">
        <v>16447</v>
      </c>
      <c r="BF4" s="58">
        <v>16615.189999999999</v>
      </c>
      <c r="BG4" s="58">
        <v>16964.02</v>
      </c>
      <c r="BH4" s="58">
        <v>16763.32</v>
      </c>
      <c r="BI4" s="58">
        <v>16930.169999999998</v>
      </c>
      <c r="BJ4" s="58">
        <v>17083.579999999998</v>
      </c>
      <c r="BK4" s="58">
        <v>17211.7</v>
      </c>
      <c r="BL4" s="58">
        <v>17746.3</v>
      </c>
      <c r="BM4" s="58">
        <v>18153.170000000002</v>
      </c>
      <c r="BN4" s="58" t="s">
        <v>49</v>
      </c>
      <c r="BO4" s="58">
        <v>1862</v>
      </c>
      <c r="BP4" s="58">
        <v>1862</v>
      </c>
      <c r="BQ4" s="58">
        <v>1942</v>
      </c>
      <c r="BR4" s="58">
        <v>2064</v>
      </c>
      <c r="BS4" s="58">
        <v>2017</v>
      </c>
      <c r="BT4" s="58">
        <v>1995</v>
      </c>
      <c r="BU4" s="58">
        <v>1933.88</v>
      </c>
      <c r="BV4" s="58">
        <v>1931.21</v>
      </c>
      <c r="BW4" s="58">
        <v>1972.54</v>
      </c>
      <c r="BX4" s="58">
        <v>1977.91</v>
      </c>
      <c r="BY4" s="58">
        <v>1970.54</v>
      </c>
      <c r="BZ4" s="58">
        <v>1952.63</v>
      </c>
      <c r="CA4" s="58">
        <v>2030.5</v>
      </c>
      <c r="CB4" s="58">
        <v>2116.4</v>
      </c>
      <c r="CC4" s="58">
        <v>2148.6</v>
      </c>
      <c r="CD4" s="58" t="s">
        <v>49</v>
      </c>
      <c r="CE4" s="58">
        <v>4409</v>
      </c>
      <c r="CF4" s="58">
        <v>3795</v>
      </c>
      <c r="CG4" s="58">
        <v>3775</v>
      </c>
      <c r="CH4" s="58">
        <v>3971</v>
      </c>
      <c r="CI4" s="58">
        <v>4017.78</v>
      </c>
      <c r="CJ4" s="58">
        <v>4104.43</v>
      </c>
      <c r="CK4" s="58">
        <v>4105</v>
      </c>
      <c r="CL4" s="58">
        <v>4174.1499999999996</v>
      </c>
      <c r="CM4" s="58">
        <v>4218.66</v>
      </c>
      <c r="CN4" s="58">
        <v>4250</v>
      </c>
      <c r="CO4" s="58">
        <v>4274</v>
      </c>
      <c r="CP4" s="58">
        <v>4314</v>
      </c>
      <c r="CQ4" s="58">
        <v>4345</v>
      </c>
      <c r="CR4" s="58">
        <v>4376</v>
      </c>
      <c r="CS4" s="58">
        <v>4436</v>
      </c>
      <c r="CT4" s="58" t="s">
        <v>49</v>
      </c>
      <c r="CU4" s="58">
        <v>3464</v>
      </c>
      <c r="CV4" s="58">
        <v>3421</v>
      </c>
      <c r="CW4" s="58">
        <v>3631</v>
      </c>
      <c r="CX4" s="58">
        <v>3821</v>
      </c>
      <c r="CY4" s="58">
        <v>3838.11</v>
      </c>
      <c r="CZ4" s="58">
        <v>4018.44</v>
      </c>
      <c r="DA4" s="58">
        <v>4072.12</v>
      </c>
      <c r="DB4" s="58">
        <v>4063.7900000000004</v>
      </c>
      <c r="DC4" s="58">
        <v>4040</v>
      </c>
      <c r="DD4" s="58">
        <v>4063</v>
      </c>
      <c r="DE4" s="58">
        <v>4194</v>
      </c>
      <c r="DF4" s="58">
        <v>4230.96</v>
      </c>
      <c r="DG4" s="58">
        <v>4256</v>
      </c>
      <c r="DH4" s="58">
        <v>7300</v>
      </c>
      <c r="DI4" s="58">
        <v>7425.2999999999993</v>
      </c>
      <c r="DJ4" s="58" t="s">
        <v>49</v>
      </c>
      <c r="DK4" s="58"/>
      <c r="DL4" s="58">
        <v>357</v>
      </c>
      <c r="DM4" s="58">
        <v>1065</v>
      </c>
      <c r="DN4" s="58">
        <v>2662</v>
      </c>
      <c r="DO4" s="58">
        <v>3161.5</v>
      </c>
      <c r="DP4" s="58">
        <v>3413</v>
      </c>
      <c r="DQ4" s="58">
        <v>3539</v>
      </c>
      <c r="DR4" s="58">
        <v>3572</v>
      </c>
      <c r="DS4" s="58">
        <v>3681</v>
      </c>
      <c r="DT4" s="58">
        <v>3836</v>
      </c>
      <c r="DU4" s="58">
        <v>4225</v>
      </c>
      <c r="DV4" s="58">
        <v>4334</v>
      </c>
      <c r="DW4" s="58">
        <v>4599</v>
      </c>
      <c r="DX4" s="58">
        <v>4735.4000000000015</v>
      </c>
      <c r="DY4" s="58">
        <v>4786.4698999999964</v>
      </c>
      <c r="DZ4" s="58" t="s">
        <v>49</v>
      </c>
      <c r="EA4" s="58">
        <v>5115</v>
      </c>
      <c r="EB4" s="58">
        <v>5262</v>
      </c>
      <c r="EC4" s="58">
        <v>5396</v>
      </c>
      <c r="ED4" s="58">
        <v>5564</v>
      </c>
      <c r="EE4" s="58">
        <v>5626.36</v>
      </c>
      <c r="EF4" s="58">
        <v>5643.19</v>
      </c>
      <c r="EG4" s="58">
        <v>5640.72</v>
      </c>
      <c r="EH4" s="58">
        <v>5960.2248</v>
      </c>
      <c r="EI4" s="58">
        <v>5989.0745999999999</v>
      </c>
      <c r="EJ4" s="58">
        <v>6015.42</v>
      </c>
      <c r="EK4" s="58">
        <v>5906.4256999999989</v>
      </c>
      <c r="EL4" s="58">
        <v>5929.0212999999994</v>
      </c>
      <c r="EM4" s="58">
        <v>5955.4</v>
      </c>
      <c r="EN4" s="58">
        <v>6051.1</v>
      </c>
      <c r="EO4" s="58">
        <v>6000.9216000000006</v>
      </c>
      <c r="EP4" s="58" t="s">
        <v>49</v>
      </c>
      <c r="EQ4" s="58">
        <v>4102</v>
      </c>
      <c r="ER4" s="58">
        <v>4774</v>
      </c>
      <c r="ES4" s="58">
        <v>5156</v>
      </c>
      <c r="ET4" s="58">
        <v>3821</v>
      </c>
      <c r="EU4" s="58">
        <v>3641.3</v>
      </c>
      <c r="EV4" s="58">
        <v>3461.91</v>
      </c>
      <c r="EW4" s="58">
        <v>3282.52</v>
      </c>
      <c r="EX4" s="58">
        <v>3103.1309000000001</v>
      </c>
      <c r="EY4" s="58">
        <v>3142.4586999999997</v>
      </c>
      <c r="EZ4" s="58">
        <v>3022</v>
      </c>
      <c r="FA4" s="58">
        <v>2907.2914000000001</v>
      </c>
      <c r="FB4" s="58">
        <v>2992.1280999999999</v>
      </c>
      <c r="FC4" s="58">
        <v>3041.2</v>
      </c>
      <c r="FD4" s="58">
        <v>3079.3999999999996</v>
      </c>
      <c r="FE4" s="58">
        <v>3906.2724999999991</v>
      </c>
      <c r="FF4" s="58" t="s">
        <v>49</v>
      </c>
      <c r="FG4" s="58">
        <v>10021.700000000001</v>
      </c>
      <c r="FH4" s="58">
        <v>10497</v>
      </c>
      <c r="FI4" s="58">
        <v>10827.379999999997</v>
      </c>
      <c r="FJ4" s="58">
        <v>11783.03</v>
      </c>
      <c r="FK4" s="58">
        <v>11970</v>
      </c>
      <c r="FL4" s="58">
        <v>12206</v>
      </c>
      <c r="FM4" s="58">
        <v>12394.43</v>
      </c>
      <c r="FN4" s="58">
        <v>12581.400000000001</v>
      </c>
      <c r="FO4" s="58">
        <v>12695.110000000101</v>
      </c>
      <c r="FP4" s="58">
        <v>11990.6</v>
      </c>
      <c r="FQ4" s="58">
        <v>11583.3</v>
      </c>
      <c r="FR4" s="58">
        <v>11536.980000000001</v>
      </c>
      <c r="FS4" s="58">
        <v>11665.9</v>
      </c>
      <c r="FT4" s="58">
        <v>11869.400000000001</v>
      </c>
      <c r="FU4" s="58">
        <v>12032.300000000001</v>
      </c>
      <c r="FV4" s="58" t="s">
        <v>49</v>
      </c>
      <c r="FW4" s="58">
        <v>5469</v>
      </c>
      <c r="FX4" s="58">
        <v>6679</v>
      </c>
      <c r="FY4" s="58">
        <v>8104</v>
      </c>
      <c r="FZ4" s="58">
        <v>8642</v>
      </c>
      <c r="GA4" s="58">
        <v>8872.3700000000008</v>
      </c>
      <c r="GB4" s="58">
        <v>8972.66</v>
      </c>
      <c r="GC4" s="58">
        <v>8768.14</v>
      </c>
      <c r="GD4" s="58">
        <v>8323.5949000000037</v>
      </c>
      <c r="GE4" s="58">
        <v>8293.4868999999999</v>
      </c>
      <c r="GF4" s="58">
        <v>8452.86</v>
      </c>
      <c r="GG4" s="58">
        <v>8528.02</v>
      </c>
      <c r="GH4" s="58">
        <v>8430.3807000000015</v>
      </c>
      <c r="GI4" s="58">
        <v>8435.6</v>
      </c>
      <c r="GJ4" s="58">
        <v>8384.6000000000022</v>
      </c>
      <c r="GK4" s="58">
        <v>8772.6889431853015</v>
      </c>
      <c r="GL4" s="58" t="s">
        <v>49</v>
      </c>
      <c r="GM4" s="58"/>
      <c r="GN4" s="58">
        <v>12</v>
      </c>
      <c r="GO4" s="58">
        <v>529</v>
      </c>
      <c r="GP4" s="58">
        <v>1649</v>
      </c>
      <c r="GQ4" s="58">
        <v>1855.35</v>
      </c>
      <c r="GR4" s="58">
        <v>2493.62</v>
      </c>
      <c r="GS4" s="58">
        <v>2698</v>
      </c>
      <c r="GT4" s="58">
        <v>2623.2082</v>
      </c>
      <c r="GU4" s="58">
        <v>2671.5129999999999</v>
      </c>
      <c r="GV4" s="58">
        <v>2706.47</v>
      </c>
      <c r="GW4" s="58">
        <v>2746.7137999999995</v>
      </c>
      <c r="GX4" s="58">
        <v>2773.4485000000004</v>
      </c>
      <c r="GY4" s="58">
        <v>2768.8</v>
      </c>
      <c r="GZ4" s="58">
        <v>3014</v>
      </c>
      <c r="HA4" s="58">
        <v>3178.9809999999898</v>
      </c>
      <c r="HB4" s="58" t="s">
        <v>49</v>
      </c>
      <c r="HC4" s="58"/>
      <c r="HD4" s="58">
        <v>0</v>
      </c>
      <c r="HE4" s="58">
        <v>666</v>
      </c>
      <c r="HF4" s="58">
        <v>5294</v>
      </c>
      <c r="HG4" s="58">
        <v>6117.95</v>
      </c>
      <c r="HH4" s="58">
        <v>6321.49</v>
      </c>
      <c r="HI4" s="58">
        <v>6480.1</v>
      </c>
      <c r="HJ4" s="58">
        <v>2207.2599999999984</v>
      </c>
      <c r="HK4" s="58">
        <v>3410.8570999999997</v>
      </c>
      <c r="HL4" s="58">
        <v>3702.27</v>
      </c>
      <c r="HM4" s="58">
        <v>3644.1437000000005</v>
      </c>
      <c r="HN4" s="58">
        <v>3621.8359999999993</v>
      </c>
      <c r="HO4" s="58">
        <v>3538.6</v>
      </c>
      <c r="HP4" s="58">
        <v>3389.0999999999985</v>
      </c>
      <c r="HQ4" s="58">
        <v>3403.856600000001</v>
      </c>
      <c r="HR4" s="58" t="s">
        <v>49</v>
      </c>
      <c r="HS4" s="58"/>
      <c r="HT4" s="58">
        <v>0</v>
      </c>
      <c r="HU4" s="58">
        <v>2113</v>
      </c>
      <c r="HV4" s="58">
        <v>3545</v>
      </c>
      <c r="HW4" s="58">
        <v>3967.61</v>
      </c>
      <c r="HX4" s="58">
        <v>4412</v>
      </c>
      <c r="HY4" s="58">
        <v>4874</v>
      </c>
      <c r="HZ4" s="58">
        <v>5544.989999999998</v>
      </c>
      <c r="IA4" s="58">
        <v>5806.56</v>
      </c>
      <c r="IB4" s="58">
        <v>5995.62</v>
      </c>
      <c r="IC4" s="58">
        <v>6315</v>
      </c>
      <c r="ID4" s="58">
        <v>6460</v>
      </c>
      <c r="IE4" s="58">
        <v>6048</v>
      </c>
      <c r="IF4" s="58">
        <v>6095</v>
      </c>
      <c r="IG4" s="58">
        <v>5886</v>
      </c>
      <c r="IH4" s="58" t="s">
        <v>49</v>
      </c>
      <c r="II4" s="58"/>
      <c r="IJ4" s="58">
        <v>0</v>
      </c>
      <c r="IK4" s="58">
        <v>747</v>
      </c>
      <c r="IL4" s="58">
        <v>1908</v>
      </c>
      <c r="IM4" s="58">
        <v>1978</v>
      </c>
      <c r="IN4" s="58">
        <v>2135.85</v>
      </c>
      <c r="IO4" s="58">
        <v>2345.62</v>
      </c>
      <c r="IP4" s="58">
        <v>2509.44</v>
      </c>
      <c r="IQ4" s="58">
        <v>2529.1267000000103</v>
      </c>
      <c r="IR4" s="58">
        <v>2656.08</v>
      </c>
      <c r="IS4" s="58">
        <v>2771.0761000000198</v>
      </c>
      <c r="IT4" s="58">
        <v>2992</v>
      </c>
      <c r="IU4" s="58">
        <v>3198.2</v>
      </c>
      <c r="IV4" s="58">
        <v>3367.6000000000004</v>
      </c>
      <c r="IW4" s="58">
        <v>3479.0122000000001</v>
      </c>
      <c r="IX4" s="60" t="str">
        <f t="shared" ref="IX4:IX9" si="5">IH4</f>
        <v>Betriebsfläche ohne Abbauland</v>
      </c>
      <c r="IY4" s="63">
        <f t="shared" si="3"/>
        <v>54974</v>
      </c>
      <c r="IZ4" s="63">
        <f t="shared" si="3"/>
        <v>62004.38</v>
      </c>
      <c r="JA4" s="63">
        <f t="shared" si="3"/>
        <v>73241.03</v>
      </c>
      <c r="JB4" s="63">
        <f t="shared" si="3"/>
        <v>75583.789999999994</v>
      </c>
      <c r="JC4" s="63">
        <f t="shared" si="3"/>
        <v>77819.53</v>
      </c>
      <c r="JD4" s="63">
        <f t="shared" si="3"/>
        <v>78784.13</v>
      </c>
      <c r="JE4" s="63">
        <f t="shared" si="3"/>
        <v>75390.572499999995</v>
      </c>
      <c r="JF4" s="63">
        <f t="shared" si="3"/>
        <v>77472.781700000109</v>
      </c>
      <c r="JG4" s="63">
        <f t="shared" si="3"/>
        <v>77386.02</v>
      </c>
      <c r="JH4" s="63">
        <f t="shared" si="3"/>
        <v>78064.35510000003</v>
      </c>
      <c r="JI4" s="63">
        <f t="shared" si="3"/>
        <v>78738.379900000014</v>
      </c>
      <c r="JJ4" s="63">
        <f t="shared" si="3"/>
        <v>79313.900000000009</v>
      </c>
      <c r="JK4" s="63">
        <f t="shared" si="3"/>
        <v>83656.800000000003</v>
      </c>
      <c r="JL4" s="63">
        <f t="shared" si="3"/>
        <v>85784.729143185294</v>
      </c>
      <c r="JM4" s="62" t="str">
        <f t="shared" ref="JM4:JM29" si="6">IX4</f>
        <v>Betriebsfläche ohne Abbauland</v>
      </c>
      <c r="JN4" s="64">
        <f t="shared" ref="JN4:JN9" si="7">IY4-HD4</f>
        <v>54974</v>
      </c>
      <c r="JO4" s="64">
        <f t="shared" si="4"/>
        <v>61338.38</v>
      </c>
      <c r="JP4" s="64">
        <f t="shared" si="4"/>
        <v>67947.03</v>
      </c>
      <c r="JQ4" s="64">
        <f t="shared" si="4"/>
        <v>69465.84</v>
      </c>
      <c r="JR4" s="64">
        <f t="shared" si="4"/>
        <v>71498.039999999994</v>
      </c>
      <c r="JS4" s="64">
        <f t="shared" si="4"/>
        <v>72304.03</v>
      </c>
      <c r="JT4" s="64">
        <f t="shared" si="4"/>
        <v>73183.3125</v>
      </c>
      <c r="JU4" s="64">
        <f t="shared" si="4"/>
        <v>74061.924600000115</v>
      </c>
      <c r="JV4" s="64">
        <f t="shared" si="4"/>
        <v>73683.75</v>
      </c>
      <c r="JW4" s="64">
        <f t="shared" si="4"/>
        <v>74420.211400000029</v>
      </c>
      <c r="JX4" s="64">
        <f t="shared" si="4"/>
        <v>75116.543900000019</v>
      </c>
      <c r="JY4" s="64">
        <f t="shared" si="4"/>
        <v>75775.3</v>
      </c>
      <c r="JZ4" s="64">
        <f t="shared" si="4"/>
        <v>80267.700000000012</v>
      </c>
      <c r="KA4" s="64">
        <f t="shared" si="4"/>
        <v>82380.872543185294</v>
      </c>
    </row>
    <row r="5" spans="1:287" x14ac:dyDescent="0.25">
      <c r="A5" s="57" t="s">
        <v>50</v>
      </c>
      <c r="B5" s="58">
        <v>5300</v>
      </c>
      <c r="C5" s="58">
        <v>5002</v>
      </c>
      <c r="D5" s="58">
        <v>9681</v>
      </c>
      <c r="E5" s="58">
        <v>9825</v>
      </c>
      <c r="F5" s="58">
        <v>10285</v>
      </c>
      <c r="G5" s="58">
        <v>10485</v>
      </c>
      <c r="H5" s="58">
        <v>10414</v>
      </c>
      <c r="I5" s="58">
        <v>10375</v>
      </c>
      <c r="J5" s="58">
        <v>10280.760900000001</v>
      </c>
      <c r="K5" s="58">
        <v>10334.789199999999</v>
      </c>
      <c r="L5" s="58">
        <v>10362.200000000001</v>
      </c>
      <c r="M5" s="58">
        <v>10151</v>
      </c>
      <c r="N5" s="58">
        <v>10115</v>
      </c>
      <c r="O5" s="58">
        <v>10184</v>
      </c>
      <c r="P5" s="58">
        <v>10283</v>
      </c>
      <c r="Q5" s="58">
        <v>10641</v>
      </c>
      <c r="R5" s="58" t="s">
        <v>50</v>
      </c>
      <c r="S5" s="58">
        <v>5993</v>
      </c>
      <c r="T5" s="58">
        <v>6045</v>
      </c>
      <c r="U5" s="58">
        <v>6125</v>
      </c>
      <c r="V5" s="58">
        <v>5701</v>
      </c>
      <c r="W5" s="58">
        <v>5680.56</v>
      </c>
      <c r="X5" s="58">
        <v>5841.25</v>
      </c>
      <c r="Y5" s="58">
        <v>5811.26</v>
      </c>
      <c r="Z5" s="58">
        <v>5935.0873000000001</v>
      </c>
      <c r="AA5" s="58">
        <v>6111</v>
      </c>
      <c r="AB5" s="58">
        <v>6168</v>
      </c>
      <c r="AC5" s="58">
        <v>6187.39</v>
      </c>
      <c r="AD5" s="58">
        <v>6191.2533999999996</v>
      </c>
      <c r="AE5" s="58">
        <v>6220.9</v>
      </c>
      <c r="AF5" s="58">
        <v>5774.6</v>
      </c>
      <c r="AG5" s="58">
        <v>5793.9233000000004</v>
      </c>
      <c r="AH5" s="58" t="s">
        <v>50</v>
      </c>
      <c r="AI5" s="58">
        <v>2999</v>
      </c>
      <c r="AJ5" s="58">
        <v>2995</v>
      </c>
      <c r="AK5" s="58">
        <v>2956</v>
      </c>
      <c r="AL5" s="58">
        <v>3187</v>
      </c>
      <c r="AM5" s="58">
        <v>3170</v>
      </c>
      <c r="AN5" s="58">
        <v>3185</v>
      </c>
      <c r="AO5" s="58">
        <v>3198</v>
      </c>
      <c r="AP5" s="58">
        <v>3222.27</v>
      </c>
      <c r="AQ5" s="58">
        <v>3239</v>
      </c>
      <c r="AR5" s="58">
        <v>3258</v>
      </c>
      <c r="AS5" s="58">
        <v>3268.5</v>
      </c>
      <c r="AT5" s="58">
        <v>3287.05</v>
      </c>
      <c r="AU5" s="58">
        <v>3296.4</v>
      </c>
      <c r="AV5" s="58">
        <v>3370</v>
      </c>
      <c r="AW5" s="58">
        <v>3376.33</v>
      </c>
      <c r="AX5" s="58" t="s">
        <v>50</v>
      </c>
      <c r="AY5" s="58">
        <v>36893</v>
      </c>
      <c r="AZ5" s="58">
        <v>39945</v>
      </c>
      <c r="BA5" s="58">
        <v>41093</v>
      </c>
      <c r="BB5" s="58">
        <v>46805</v>
      </c>
      <c r="BC5" s="58">
        <v>48550.52</v>
      </c>
      <c r="BD5" s="58">
        <v>49690.28</v>
      </c>
      <c r="BE5" s="58">
        <v>50908</v>
      </c>
      <c r="BF5" s="58">
        <v>53126.91</v>
      </c>
      <c r="BG5" s="58">
        <v>54706.140000000007</v>
      </c>
      <c r="BH5" s="58">
        <v>56526.63</v>
      </c>
      <c r="BI5" s="58">
        <v>58362.31</v>
      </c>
      <c r="BJ5" s="58">
        <v>60310.01</v>
      </c>
      <c r="BK5" s="58">
        <v>62101.5</v>
      </c>
      <c r="BL5" s="58">
        <v>63397.9</v>
      </c>
      <c r="BM5" s="58">
        <v>64691.15</v>
      </c>
      <c r="BN5" s="58" t="s">
        <v>50</v>
      </c>
      <c r="BO5" s="58">
        <v>1779</v>
      </c>
      <c r="BP5" s="58">
        <v>1903</v>
      </c>
      <c r="BQ5" s="58">
        <v>2092</v>
      </c>
      <c r="BR5" s="58">
        <v>2157</v>
      </c>
      <c r="BS5" s="58">
        <v>2170</v>
      </c>
      <c r="BT5" s="58">
        <v>2193</v>
      </c>
      <c r="BU5" s="58">
        <v>2199.0700000000002</v>
      </c>
      <c r="BV5" s="58">
        <v>2409.96</v>
      </c>
      <c r="BW5" s="58">
        <v>2422.1</v>
      </c>
      <c r="BX5" s="58">
        <v>2414.4</v>
      </c>
      <c r="BY5" s="58">
        <v>2490.17</v>
      </c>
      <c r="BZ5" s="58">
        <v>2502.4499999999998</v>
      </c>
      <c r="CA5" s="58">
        <v>2530.8000000000002</v>
      </c>
      <c r="CB5" s="58">
        <v>2594.5</v>
      </c>
      <c r="CC5" s="58">
        <v>2603.61</v>
      </c>
      <c r="CD5" s="58" t="s">
        <v>50</v>
      </c>
      <c r="CE5" s="58">
        <v>18411</v>
      </c>
      <c r="CF5" s="58">
        <v>21365</v>
      </c>
      <c r="CG5" s="58">
        <v>22763</v>
      </c>
      <c r="CH5" s="58">
        <v>24868</v>
      </c>
      <c r="CI5" s="58">
        <v>25466.44</v>
      </c>
      <c r="CJ5" s="58">
        <v>25963.09</v>
      </c>
      <c r="CK5" s="58">
        <v>26444</v>
      </c>
      <c r="CL5" s="58">
        <v>26983.51</v>
      </c>
      <c r="CM5" s="58">
        <v>27620.93</v>
      </c>
      <c r="CN5" s="58">
        <v>28412</v>
      </c>
      <c r="CO5" s="58">
        <v>29313</v>
      </c>
      <c r="CP5" s="58">
        <v>29752</v>
      </c>
      <c r="CQ5" s="58">
        <v>30068</v>
      </c>
      <c r="CR5" s="58">
        <v>30443</v>
      </c>
      <c r="CS5" s="58">
        <v>30657</v>
      </c>
      <c r="CT5" s="58" t="s">
        <v>50</v>
      </c>
      <c r="CU5" s="58">
        <v>13431</v>
      </c>
      <c r="CV5" s="58">
        <v>15586</v>
      </c>
      <c r="CW5" s="58">
        <v>16516</v>
      </c>
      <c r="CX5" s="58">
        <v>17577</v>
      </c>
      <c r="CY5" s="58">
        <v>17872.97</v>
      </c>
      <c r="CZ5" s="58">
        <v>18254.2</v>
      </c>
      <c r="DA5" s="58">
        <v>18554.349999999999</v>
      </c>
      <c r="DB5" s="58">
        <v>18709.669999999998</v>
      </c>
      <c r="DC5" s="58">
        <v>19063</v>
      </c>
      <c r="DD5" s="58">
        <v>19486</v>
      </c>
      <c r="DE5" s="58">
        <v>19852</v>
      </c>
      <c r="DF5" s="58">
        <v>20002.740000000002</v>
      </c>
      <c r="DG5" s="58">
        <v>20240</v>
      </c>
      <c r="DH5" s="58">
        <v>20456</v>
      </c>
      <c r="DI5" s="58">
        <v>20395.14</v>
      </c>
      <c r="DJ5" s="58" t="s">
        <v>50</v>
      </c>
      <c r="DK5" s="58"/>
      <c r="DL5" s="58">
        <v>9608</v>
      </c>
      <c r="DM5" s="58">
        <v>10378</v>
      </c>
      <c r="DN5" s="58">
        <v>12531</v>
      </c>
      <c r="DO5" s="58">
        <v>13291.1</v>
      </c>
      <c r="DP5" s="58">
        <v>13714</v>
      </c>
      <c r="DQ5" s="58">
        <v>14067</v>
      </c>
      <c r="DR5" s="58">
        <v>14292</v>
      </c>
      <c r="DS5" s="58">
        <v>14527.000000000002</v>
      </c>
      <c r="DT5" s="58">
        <v>14987</v>
      </c>
      <c r="DU5" s="58">
        <v>16414</v>
      </c>
      <c r="DV5" s="58">
        <v>17725</v>
      </c>
      <c r="DW5" s="58">
        <v>19904</v>
      </c>
      <c r="DX5" s="58">
        <v>21499.4</v>
      </c>
      <c r="DY5" s="58">
        <v>22863.930700000001</v>
      </c>
      <c r="DZ5" s="58" t="s">
        <v>50</v>
      </c>
      <c r="EA5" s="58">
        <v>26080</v>
      </c>
      <c r="EB5" s="58">
        <v>28698</v>
      </c>
      <c r="EC5" s="58">
        <v>29050</v>
      </c>
      <c r="ED5" s="58">
        <v>30041</v>
      </c>
      <c r="EE5" s="58">
        <v>30318.06</v>
      </c>
      <c r="EF5" s="58">
        <v>30518.87</v>
      </c>
      <c r="EG5" s="58">
        <v>30584.46</v>
      </c>
      <c r="EH5" s="58">
        <v>30949.817300000002</v>
      </c>
      <c r="EI5" s="58">
        <v>31619.385700000101</v>
      </c>
      <c r="EJ5" s="58">
        <v>32017.200000000001</v>
      </c>
      <c r="EK5" s="58">
        <v>32589.7824</v>
      </c>
      <c r="EL5" s="58">
        <v>33264.865700000002</v>
      </c>
      <c r="EM5" s="58">
        <v>33668.300000000003</v>
      </c>
      <c r="EN5" s="58">
        <v>34006.400000000001</v>
      </c>
      <c r="EO5" s="58">
        <v>34132.963799999998</v>
      </c>
      <c r="EP5" s="58" t="s">
        <v>50</v>
      </c>
      <c r="EQ5" s="58">
        <v>10079</v>
      </c>
      <c r="ER5" s="58">
        <v>10451</v>
      </c>
      <c r="ES5" s="58">
        <v>10452</v>
      </c>
      <c r="ET5" s="58">
        <v>10302</v>
      </c>
      <c r="EU5" s="58">
        <v>10972.49</v>
      </c>
      <c r="EV5" s="58">
        <v>11643.19</v>
      </c>
      <c r="EW5" s="58">
        <v>12313.9</v>
      </c>
      <c r="EX5" s="58">
        <v>12984.603999999999</v>
      </c>
      <c r="EY5" s="58">
        <v>13154.376099999999</v>
      </c>
      <c r="EZ5" s="58">
        <v>13750</v>
      </c>
      <c r="FA5" s="58">
        <v>14778.3287</v>
      </c>
      <c r="FB5" s="58">
        <v>14784.331099999999</v>
      </c>
      <c r="FC5" s="58">
        <v>14867.9</v>
      </c>
      <c r="FD5" s="58">
        <v>14997.3</v>
      </c>
      <c r="FE5" s="58">
        <v>17088.239600000001</v>
      </c>
      <c r="FF5" s="58" t="s">
        <v>50</v>
      </c>
      <c r="FG5" s="58">
        <v>20338.2</v>
      </c>
      <c r="FH5" s="58">
        <v>22311</v>
      </c>
      <c r="FI5" s="58">
        <v>25677.690000000002</v>
      </c>
      <c r="FJ5" s="58">
        <v>30026.190000000002</v>
      </c>
      <c r="FK5" s="58">
        <v>30783</v>
      </c>
      <c r="FL5" s="58">
        <v>31302</v>
      </c>
      <c r="FM5" s="58">
        <v>32061.63</v>
      </c>
      <c r="FN5" s="58">
        <v>32726</v>
      </c>
      <c r="FO5" s="58">
        <v>33522.44</v>
      </c>
      <c r="FP5" s="58">
        <v>35029.980000000003</v>
      </c>
      <c r="FQ5" s="58">
        <v>35941.339999999902</v>
      </c>
      <c r="FR5" s="58">
        <v>36732.75</v>
      </c>
      <c r="FS5" s="58">
        <v>37597</v>
      </c>
      <c r="FT5" s="58">
        <v>38190.1</v>
      </c>
      <c r="FU5" s="58">
        <v>38727.369999999901</v>
      </c>
      <c r="FV5" s="58" t="s">
        <v>50</v>
      </c>
      <c r="FW5" s="58">
        <v>29032</v>
      </c>
      <c r="FX5" s="58">
        <v>31384</v>
      </c>
      <c r="FY5" s="58">
        <v>33836</v>
      </c>
      <c r="FZ5" s="58">
        <v>37412</v>
      </c>
      <c r="GA5" s="58">
        <v>38197.64</v>
      </c>
      <c r="GB5" s="58">
        <v>38674.19</v>
      </c>
      <c r="GC5" s="58">
        <v>39417.230000000003</v>
      </c>
      <c r="GD5" s="58">
        <v>41267.566500000001</v>
      </c>
      <c r="GE5" s="58">
        <v>41938.260200000004</v>
      </c>
      <c r="GF5" s="58">
        <v>42176.89</v>
      </c>
      <c r="GG5" s="58">
        <v>42563.88</v>
      </c>
      <c r="GH5" s="58">
        <v>42849.128199999999</v>
      </c>
      <c r="GI5" s="58">
        <v>43304.5</v>
      </c>
      <c r="GJ5" s="58">
        <v>43555.1</v>
      </c>
      <c r="GK5" s="58">
        <v>44850.249823255101</v>
      </c>
      <c r="GL5" s="58" t="s">
        <v>50</v>
      </c>
      <c r="GM5" s="58"/>
      <c r="GN5" s="58">
        <v>5763</v>
      </c>
      <c r="GO5" s="58">
        <v>6034</v>
      </c>
      <c r="GP5" s="58">
        <v>6390</v>
      </c>
      <c r="GQ5" s="58">
        <v>6414.38</v>
      </c>
      <c r="GR5" s="58">
        <v>6459.42</v>
      </c>
      <c r="GS5" s="58">
        <v>6576</v>
      </c>
      <c r="GT5" s="58">
        <v>6617.9106000000002</v>
      </c>
      <c r="GU5" s="58">
        <v>6696.7093999999906</v>
      </c>
      <c r="GV5" s="58">
        <v>6750.11</v>
      </c>
      <c r="GW5" s="58">
        <v>6889.0168000000003</v>
      </c>
      <c r="GX5" s="58">
        <v>7061.8351000000002</v>
      </c>
      <c r="GY5" s="58">
        <v>7265.2</v>
      </c>
      <c r="GZ5" s="58">
        <v>7566</v>
      </c>
      <c r="HA5" s="58">
        <v>7912.5776999999898</v>
      </c>
      <c r="HB5" s="58" t="s">
        <v>50</v>
      </c>
      <c r="HC5" s="58"/>
      <c r="HD5" s="58">
        <v>7261</v>
      </c>
      <c r="HE5" s="58">
        <v>7722</v>
      </c>
      <c r="HF5" s="58">
        <v>10609</v>
      </c>
      <c r="HG5" s="58">
        <v>12860.96</v>
      </c>
      <c r="HH5" s="58">
        <v>13446.78</v>
      </c>
      <c r="HI5" s="58">
        <v>18998.62</v>
      </c>
      <c r="HJ5" s="58">
        <v>26589.43</v>
      </c>
      <c r="HK5" s="58">
        <v>39470.808299999997</v>
      </c>
      <c r="HL5" s="58">
        <v>48945.57</v>
      </c>
      <c r="HM5" s="58">
        <v>50116.986100000002</v>
      </c>
      <c r="HN5" s="58">
        <v>51422.251600000003</v>
      </c>
      <c r="HO5" s="58">
        <v>52106.9</v>
      </c>
      <c r="HP5" s="58">
        <v>52162.7</v>
      </c>
      <c r="HQ5" s="58">
        <v>52467.435799999999</v>
      </c>
      <c r="HR5" s="58" t="s">
        <v>50</v>
      </c>
      <c r="HS5" s="58"/>
      <c r="HT5" s="58">
        <v>7825</v>
      </c>
      <c r="HU5" s="58">
        <v>7724</v>
      </c>
      <c r="HV5" s="58">
        <v>9379</v>
      </c>
      <c r="HW5" s="58">
        <v>10269.35</v>
      </c>
      <c r="HX5" s="58">
        <v>10650</v>
      </c>
      <c r="HY5" s="58">
        <v>11138</v>
      </c>
      <c r="HZ5" s="58">
        <v>11764.05</v>
      </c>
      <c r="IA5" s="58">
        <v>12527.13</v>
      </c>
      <c r="IB5" s="58">
        <v>13312.4</v>
      </c>
      <c r="IC5" s="58">
        <v>13950</v>
      </c>
      <c r="ID5" s="58">
        <v>17207</v>
      </c>
      <c r="IE5" s="58">
        <v>19728</v>
      </c>
      <c r="IF5" s="58">
        <v>20997</v>
      </c>
      <c r="IG5" s="58">
        <v>21960</v>
      </c>
      <c r="IH5" s="58" t="s">
        <v>50</v>
      </c>
      <c r="II5" s="58"/>
      <c r="IJ5" s="58">
        <v>4824</v>
      </c>
      <c r="IK5" s="58">
        <v>5140</v>
      </c>
      <c r="IL5" s="58">
        <v>8585</v>
      </c>
      <c r="IM5" s="58">
        <v>9699</v>
      </c>
      <c r="IN5" s="58">
        <v>11877.05</v>
      </c>
      <c r="IO5" s="58">
        <v>13399.94</v>
      </c>
      <c r="IP5" s="58">
        <v>15230.45</v>
      </c>
      <c r="IQ5" s="58">
        <v>16894.222400000002</v>
      </c>
      <c r="IR5" s="58">
        <v>19025.75</v>
      </c>
      <c r="IS5" s="58">
        <v>21533.235499999999</v>
      </c>
      <c r="IT5" s="58">
        <v>25512</v>
      </c>
      <c r="IU5" s="58">
        <v>27413.9</v>
      </c>
      <c r="IV5" s="58">
        <v>29174</v>
      </c>
      <c r="IW5" s="58">
        <v>30169.274300000001</v>
      </c>
      <c r="IX5" s="60" t="str">
        <f t="shared" si="5"/>
        <v>Erholungsfläche</v>
      </c>
      <c r="IY5" s="63">
        <f t="shared" si="3"/>
        <v>225645</v>
      </c>
      <c r="IZ5" s="63">
        <f t="shared" si="3"/>
        <v>237383.69</v>
      </c>
      <c r="JA5" s="63">
        <f t="shared" si="3"/>
        <v>265855.19</v>
      </c>
      <c r="JB5" s="63">
        <f t="shared" si="3"/>
        <v>276201.47000000003</v>
      </c>
      <c r="JC5" s="63">
        <f t="shared" si="3"/>
        <v>283826.32</v>
      </c>
      <c r="JD5" s="63">
        <f t="shared" si="3"/>
        <v>296046.46000000002</v>
      </c>
      <c r="JE5" s="63">
        <f t="shared" si="3"/>
        <v>313089.99660000001</v>
      </c>
      <c r="JF5" s="63">
        <f t="shared" si="3"/>
        <v>333847.2913000001</v>
      </c>
      <c r="JG5" s="63">
        <f t="shared" si="3"/>
        <v>352622.13000000006</v>
      </c>
      <c r="JH5" s="63">
        <f t="shared" si="3"/>
        <v>364400.93949999986</v>
      </c>
      <c r="JI5" s="63">
        <f t="shared" si="3"/>
        <v>378719.66509999998</v>
      </c>
      <c r="JJ5" s="63">
        <f t="shared" si="3"/>
        <v>390497.30000000005</v>
      </c>
      <c r="JK5" s="63">
        <f t="shared" si="3"/>
        <v>398467</v>
      </c>
      <c r="JL5" s="63">
        <f t="shared" si="3"/>
        <v>408330.19502325507</v>
      </c>
      <c r="JM5" s="62" t="str">
        <f t="shared" si="6"/>
        <v>Erholungsfläche</v>
      </c>
      <c r="JN5" s="64">
        <f t="shared" si="7"/>
        <v>218384</v>
      </c>
      <c r="JO5" s="64">
        <f t="shared" si="4"/>
        <v>229661.69</v>
      </c>
      <c r="JP5" s="64">
        <f t="shared" si="4"/>
        <v>255246.19</v>
      </c>
      <c r="JQ5" s="64">
        <f t="shared" si="4"/>
        <v>263340.51</v>
      </c>
      <c r="JR5" s="64">
        <f t="shared" si="4"/>
        <v>270379.53999999998</v>
      </c>
      <c r="JS5" s="64">
        <f t="shared" si="4"/>
        <v>277047.84000000003</v>
      </c>
      <c r="JT5" s="64">
        <f t="shared" si="4"/>
        <v>286500.56660000002</v>
      </c>
      <c r="JU5" s="64">
        <f t="shared" si="4"/>
        <v>294376.48300000012</v>
      </c>
      <c r="JV5" s="64">
        <f t="shared" si="4"/>
        <v>303676.56000000006</v>
      </c>
      <c r="JW5" s="64">
        <f t="shared" si="4"/>
        <v>314283.95339999988</v>
      </c>
      <c r="JX5" s="64">
        <f t="shared" si="4"/>
        <v>327297.41349999997</v>
      </c>
      <c r="JY5" s="64">
        <f t="shared" si="4"/>
        <v>338390.4</v>
      </c>
      <c r="JZ5" s="64">
        <f t="shared" si="4"/>
        <v>346304.3</v>
      </c>
      <c r="KA5" s="64">
        <f t="shared" si="4"/>
        <v>355862.7592232551</v>
      </c>
    </row>
    <row r="6" spans="1:287" x14ac:dyDescent="0.25">
      <c r="A6" s="57" t="s">
        <v>51</v>
      </c>
      <c r="B6" s="58">
        <v>668</v>
      </c>
      <c r="C6" s="58">
        <v>680</v>
      </c>
      <c r="D6" s="58">
        <v>1105</v>
      </c>
      <c r="E6" s="58">
        <v>859</v>
      </c>
      <c r="F6" s="58">
        <v>1038</v>
      </c>
      <c r="G6" s="58">
        <v>1062</v>
      </c>
      <c r="H6" s="58">
        <v>1070</v>
      </c>
      <c r="I6" s="58">
        <v>1067</v>
      </c>
      <c r="J6" s="58">
        <v>1066.5162</v>
      </c>
      <c r="K6" s="58">
        <v>1065.0838999999999</v>
      </c>
      <c r="L6" s="58">
        <v>1069.82</v>
      </c>
      <c r="M6" s="58">
        <v>1087</v>
      </c>
      <c r="N6" s="58">
        <v>1086</v>
      </c>
      <c r="O6" s="58">
        <v>1083</v>
      </c>
      <c r="P6" s="58">
        <v>1089</v>
      </c>
      <c r="Q6" s="58">
        <v>1089</v>
      </c>
      <c r="R6" s="58" t="s">
        <v>51</v>
      </c>
      <c r="S6" s="58">
        <v>299</v>
      </c>
      <c r="T6" s="58">
        <v>292</v>
      </c>
      <c r="U6" s="58">
        <v>289</v>
      </c>
      <c r="V6" s="58">
        <v>829</v>
      </c>
      <c r="W6" s="58">
        <v>828.58</v>
      </c>
      <c r="X6" s="58">
        <v>829.13</v>
      </c>
      <c r="Y6" s="58">
        <v>830.05</v>
      </c>
      <c r="Z6" s="58">
        <v>831.93520000000001</v>
      </c>
      <c r="AA6" s="58">
        <v>827.99999999999989</v>
      </c>
      <c r="AB6" s="58">
        <v>828</v>
      </c>
      <c r="AC6" s="58">
        <v>810.93539999999996</v>
      </c>
      <c r="AD6" s="58">
        <v>810.75980000000004</v>
      </c>
      <c r="AE6" s="58">
        <v>810.6</v>
      </c>
      <c r="AF6" s="58">
        <v>812.2</v>
      </c>
      <c r="AG6" s="58">
        <v>812.23119999999994</v>
      </c>
      <c r="AH6" s="58" t="s">
        <v>51</v>
      </c>
      <c r="AI6" s="58">
        <v>284</v>
      </c>
      <c r="AJ6" s="58">
        <v>366</v>
      </c>
      <c r="AK6" s="58">
        <v>369</v>
      </c>
      <c r="AL6" s="58">
        <v>338</v>
      </c>
      <c r="AM6" s="58">
        <v>347</v>
      </c>
      <c r="AN6" s="58">
        <v>347</v>
      </c>
      <c r="AO6" s="58">
        <v>347</v>
      </c>
      <c r="AP6" s="58">
        <v>346.88</v>
      </c>
      <c r="AQ6" s="58">
        <v>347</v>
      </c>
      <c r="AR6" s="58">
        <v>347</v>
      </c>
      <c r="AS6" s="58">
        <v>347.02</v>
      </c>
      <c r="AT6" s="58">
        <v>347</v>
      </c>
      <c r="AU6" s="58">
        <v>347.6</v>
      </c>
      <c r="AV6" s="58">
        <v>347.2</v>
      </c>
      <c r="AW6" s="58">
        <v>347.21</v>
      </c>
      <c r="AX6" s="58" t="s">
        <v>51</v>
      </c>
      <c r="AY6" s="58">
        <v>5732</v>
      </c>
      <c r="AZ6" s="58">
        <v>6197</v>
      </c>
      <c r="BA6" s="58">
        <v>7181</v>
      </c>
      <c r="BB6" s="58">
        <v>7734</v>
      </c>
      <c r="BC6" s="58">
        <v>7757.07</v>
      </c>
      <c r="BD6" s="58">
        <v>7793.32</v>
      </c>
      <c r="BE6" s="58">
        <v>7895</v>
      </c>
      <c r="BF6" s="58">
        <v>7930.52</v>
      </c>
      <c r="BG6" s="58">
        <v>8011.9699999999993</v>
      </c>
      <c r="BH6" s="58">
        <v>8057.23</v>
      </c>
      <c r="BI6" s="58">
        <v>8121.58</v>
      </c>
      <c r="BJ6" s="58">
        <v>8201.11</v>
      </c>
      <c r="BK6" s="58">
        <v>8195.2999999999993</v>
      </c>
      <c r="BL6" s="58">
        <v>8173.3</v>
      </c>
      <c r="BM6" s="58">
        <v>7827.21</v>
      </c>
      <c r="BN6" s="58" t="s">
        <v>51</v>
      </c>
      <c r="BO6" s="58">
        <v>570</v>
      </c>
      <c r="BP6" s="58">
        <v>577</v>
      </c>
      <c r="BQ6" s="58">
        <v>578</v>
      </c>
      <c r="BR6" s="58">
        <v>586</v>
      </c>
      <c r="BS6" s="58">
        <v>585</v>
      </c>
      <c r="BT6" s="58">
        <v>585</v>
      </c>
      <c r="BU6" s="58">
        <v>585.42999999999995</v>
      </c>
      <c r="BV6" s="58">
        <v>630.91</v>
      </c>
      <c r="BW6" s="58">
        <v>631.20000000000005</v>
      </c>
      <c r="BX6" s="58">
        <v>631.49</v>
      </c>
      <c r="BY6" s="58">
        <v>631.42999999999995</v>
      </c>
      <c r="BZ6" s="58">
        <v>632.95000000000005</v>
      </c>
      <c r="CA6" s="58">
        <v>637.6</v>
      </c>
      <c r="CB6" s="58">
        <v>639.9</v>
      </c>
      <c r="CC6" s="58">
        <v>644.01</v>
      </c>
      <c r="CD6" s="58" t="s">
        <v>51</v>
      </c>
      <c r="CE6" s="58">
        <v>2899</v>
      </c>
      <c r="CF6" s="58">
        <v>3076</v>
      </c>
      <c r="CG6" s="58">
        <v>3186</v>
      </c>
      <c r="CH6" s="58">
        <v>3301</v>
      </c>
      <c r="CI6" s="58">
        <v>3327.68</v>
      </c>
      <c r="CJ6" s="58">
        <v>3383.31</v>
      </c>
      <c r="CK6" s="58">
        <v>3397</v>
      </c>
      <c r="CL6" s="58">
        <v>3421.91</v>
      </c>
      <c r="CM6" s="58">
        <v>3436.49</v>
      </c>
      <c r="CN6" s="58">
        <v>3450</v>
      </c>
      <c r="CO6" s="58">
        <v>3455</v>
      </c>
      <c r="CP6" s="58">
        <v>3480</v>
      </c>
      <c r="CQ6" s="58">
        <v>3493</v>
      </c>
      <c r="CR6" s="58">
        <v>3500</v>
      </c>
      <c r="CS6" s="58">
        <v>3508</v>
      </c>
      <c r="CT6" s="58" t="s">
        <v>51</v>
      </c>
      <c r="CU6" s="58">
        <v>1787</v>
      </c>
      <c r="CV6" s="58">
        <v>2320</v>
      </c>
      <c r="CW6" s="58">
        <v>2345</v>
      </c>
      <c r="CX6" s="58">
        <v>2411</v>
      </c>
      <c r="CY6" s="58">
        <v>2398.98</v>
      </c>
      <c r="CZ6" s="58">
        <v>2394.06</v>
      </c>
      <c r="DA6" s="58">
        <v>2398.0300000000002</v>
      </c>
      <c r="DB6" s="58">
        <v>2413.48</v>
      </c>
      <c r="DC6" s="58">
        <v>2479</v>
      </c>
      <c r="DD6" s="58">
        <v>2494</v>
      </c>
      <c r="DE6" s="58">
        <v>2498</v>
      </c>
      <c r="DF6" s="58">
        <v>2499.96</v>
      </c>
      <c r="DG6" s="58">
        <v>2491</v>
      </c>
      <c r="DH6" s="58">
        <v>2935</v>
      </c>
      <c r="DI6" s="58">
        <v>2937.97</v>
      </c>
      <c r="DJ6" s="58" t="s">
        <v>51</v>
      </c>
      <c r="DK6" s="58"/>
      <c r="DL6" s="58">
        <v>1728</v>
      </c>
      <c r="DM6" s="58">
        <v>1721</v>
      </c>
      <c r="DN6" s="58">
        <v>1678</v>
      </c>
      <c r="DO6" s="58">
        <v>1667.77</v>
      </c>
      <c r="DP6" s="58">
        <v>1672</v>
      </c>
      <c r="DQ6" s="58">
        <v>1667</v>
      </c>
      <c r="DR6" s="58">
        <v>1670</v>
      </c>
      <c r="DS6" s="58">
        <v>1670</v>
      </c>
      <c r="DT6" s="58">
        <v>1672</v>
      </c>
      <c r="DU6" s="58">
        <v>1686</v>
      </c>
      <c r="DV6" s="58">
        <v>1678</v>
      </c>
      <c r="DW6" s="58">
        <v>1684</v>
      </c>
      <c r="DX6" s="58">
        <v>1688.5</v>
      </c>
      <c r="DY6" s="58">
        <v>1694.3404</v>
      </c>
      <c r="DZ6" s="58" t="s">
        <v>51</v>
      </c>
      <c r="EA6" s="58">
        <v>1854</v>
      </c>
      <c r="EB6" s="58">
        <v>1889</v>
      </c>
      <c r="EC6" s="58">
        <v>1906</v>
      </c>
      <c r="ED6" s="58">
        <v>1939</v>
      </c>
      <c r="EE6" s="58">
        <v>1942.03</v>
      </c>
      <c r="EF6" s="58">
        <v>1944.6</v>
      </c>
      <c r="EG6" s="58">
        <v>1946.32</v>
      </c>
      <c r="EH6" s="58">
        <v>1951.6131</v>
      </c>
      <c r="EI6" s="58">
        <v>1955.8867</v>
      </c>
      <c r="EJ6" s="58">
        <v>1962.75</v>
      </c>
      <c r="EK6" s="58">
        <v>1968.2242000000001</v>
      </c>
      <c r="EL6" s="58">
        <v>1970.9049</v>
      </c>
      <c r="EM6" s="58">
        <v>1968.4</v>
      </c>
      <c r="EN6" s="58">
        <v>1967.6</v>
      </c>
      <c r="EO6" s="58">
        <v>1965.7547999999999</v>
      </c>
      <c r="EP6" s="58" t="s">
        <v>51</v>
      </c>
      <c r="EQ6" s="58">
        <v>1260</v>
      </c>
      <c r="ER6" s="58">
        <v>1278</v>
      </c>
      <c r="ES6" s="58">
        <v>1285</v>
      </c>
      <c r="ET6" s="58">
        <v>1271</v>
      </c>
      <c r="EU6" s="58">
        <v>1258.03</v>
      </c>
      <c r="EV6" s="58">
        <v>1245.52</v>
      </c>
      <c r="EW6" s="58">
        <v>1233.02</v>
      </c>
      <c r="EX6" s="58">
        <v>1220.5170000000001</v>
      </c>
      <c r="EY6" s="58">
        <v>1241.8101999999999</v>
      </c>
      <c r="EZ6" s="58">
        <v>1217</v>
      </c>
      <c r="FA6" s="58">
        <v>1255.2266</v>
      </c>
      <c r="FB6" s="58">
        <v>1263.9364</v>
      </c>
      <c r="FC6" s="58">
        <v>1265.2</v>
      </c>
      <c r="FD6" s="58">
        <v>1277.5999999999999</v>
      </c>
      <c r="FE6" s="58">
        <v>1322.1083000000001</v>
      </c>
      <c r="FF6" s="58" t="s">
        <v>51</v>
      </c>
      <c r="FG6" s="58">
        <v>2498.4</v>
      </c>
      <c r="FH6" s="58">
        <v>2605.8000000000002</v>
      </c>
      <c r="FI6" s="58">
        <v>2808</v>
      </c>
      <c r="FJ6" s="58">
        <v>2999</v>
      </c>
      <c r="FK6" s="58">
        <v>3049</v>
      </c>
      <c r="FL6" s="58">
        <v>3102</v>
      </c>
      <c r="FM6" s="58">
        <v>3099.83</v>
      </c>
      <c r="FN6" s="58">
        <v>3094.89</v>
      </c>
      <c r="FO6" s="58">
        <v>3111</v>
      </c>
      <c r="FP6" s="58">
        <v>3165.9</v>
      </c>
      <c r="FQ6" s="58">
        <v>3167.18</v>
      </c>
      <c r="FR6" s="58">
        <v>3173.24</v>
      </c>
      <c r="FS6" s="58">
        <v>3169.9</v>
      </c>
      <c r="FT6" s="58">
        <v>3189.2</v>
      </c>
      <c r="FU6" s="58">
        <v>3199.98</v>
      </c>
      <c r="FV6" s="58" t="s">
        <v>51</v>
      </c>
      <c r="FW6" s="58">
        <v>3991</v>
      </c>
      <c r="FX6" s="58">
        <v>4085</v>
      </c>
      <c r="FY6" s="58">
        <v>4116</v>
      </c>
      <c r="FZ6" s="58">
        <v>4183</v>
      </c>
      <c r="GA6" s="58">
        <v>4189.7700000000004</v>
      </c>
      <c r="GB6" s="58">
        <v>4176.78</v>
      </c>
      <c r="GC6" s="58">
        <v>4144.1899999999996</v>
      </c>
      <c r="GD6" s="58">
        <v>4026.7105000000001</v>
      </c>
      <c r="GE6" s="58">
        <v>3931.8050999999996</v>
      </c>
      <c r="GF6" s="58">
        <v>3940.04</v>
      </c>
      <c r="GG6" s="58">
        <v>3931.92</v>
      </c>
      <c r="GH6" s="58">
        <v>3938.0210000000002</v>
      </c>
      <c r="GI6" s="58">
        <v>3982.5</v>
      </c>
      <c r="GJ6" s="58">
        <v>3994.7</v>
      </c>
      <c r="GK6" s="58">
        <v>4285.4759213426296</v>
      </c>
      <c r="GL6" s="58" t="s">
        <v>51</v>
      </c>
      <c r="GM6" s="58"/>
      <c r="GN6" s="58">
        <v>1194</v>
      </c>
      <c r="GO6" s="58">
        <v>1183</v>
      </c>
      <c r="GP6" s="58">
        <v>1180</v>
      </c>
      <c r="GQ6" s="58">
        <v>1178.49</v>
      </c>
      <c r="GR6" s="58">
        <v>1176.6500000000001</v>
      </c>
      <c r="GS6" s="58">
        <v>1175</v>
      </c>
      <c r="GT6" s="58">
        <v>1174.9326000000001</v>
      </c>
      <c r="GU6" s="58">
        <v>1175.9196999999999</v>
      </c>
      <c r="GV6" s="58">
        <v>1176.3599999999999</v>
      </c>
      <c r="GW6" s="58">
        <v>1176.6169</v>
      </c>
      <c r="GX6" s="58">
        <v>1175.5907</v>
      </c>
      <c r="GY6" s="58">
        <v>1175.0999999999999</v>
      </c>
      <c r="GZ6" s="58">
        <v>1175.2</v>
      </c>
      <c r="HA6" s="58">
        <v>1178.3086000000001</v>
      </c>
      <c r="HB6" s="58" t="s">
        <v>51</v>
      </c>
      <c r="HC6" s="58"/>
      <c r="HD6" s="58">
        <v>1927</v>
      </c>
      <c r="HE6" s="58">
        <v>1908</v>
      </c>
      <c r="HF6" s="58">
        <v>1729</v>
      </c>
      <c r="HG6" s="58">
        <v>1757.98</v>
      </c>
      <c r="HH6" s="58">
        <v>1757.98</v>
      </c>
      <c r="HI6" s="58">
        <v>1750.98</v>
      </c>
      <c r="HJ6" s="58">
        <v>1738.49</v>
      </c>
      <c r="HK6" s="58">
        <v>1762.4589000000001</v>
      </c>
      <c r="HL6" s="58">
        <v>1834.29</v>
      </c>
      <c r="HM6" s="58">
        <v>1843.3837000000001</v>
      </c>
      <c r="HN6" s="58">
        <v>1844.7180000000001</v>
      </c>
      <c r="HO6" s="58">
        <v>1834.6</v>
      </c>
      <c r="HP6" s="58">
        <v>1832.3</v>
      </c>
      <c r="HQ6" s="58">
        <v>1829.5813000000001</v>
      </c>
      <c r="HR6" s="58" t="s">
        <v>51</v>
      </c>
      <c r="HS6" s="58"/>
      <c r="HT6" s="58">
        <v>2403</v>
      </c>
      <c r="HU6" s="58">
        <v>2398</v>
      </c>
      <c r="HV6" s="58">
        <v>2350</v>
      </c>
      <c r="HW6" s="58">
        <v>2340.7800000000002</v>
      </c>
      <c r="HX6" s="58">
        <v>2326</v>
      </c>
      <c r="HY6" s="58">
        <v>2317</v>
      </c>
      <c r="HZ6" s="58">
        <v>2290.2199999999998</v>
      </c>
      <c r="IA6" s="58">
        <v>2249.25</v>
      </c>
      <c r="IB6" s="58">
        <v>2243.83</v>
      </c>
      <c r="IC6" s="58">
        <v>2237</v>
      </c>
      <c r="ID6" s="58">
        <v>2224</v>
      </c>
      <c r="IE6" s="58">
        <v>2186</v>
      </c>
      <c r="IF6" s="58">
        <v>2181</v>
      </c>
      <c r="IG6" s="58">
        <v>2182</v>
      </c>
      <c r="IH6" s="58" t="s">
        <v>51</v>
      </c>
      <c r="II6" s="58"/>
      <c r="IJ6" s="58">
        <v>1445</v>
      </c>
      <c r="IK6" s="58">
        <v>1403</v>
      </c>
      <c r="IL6" s="58">
        <v>1397</v>
      </c>
      <c r="IM6" s="58">
        <v>1383</v>
      </c>
      <c r="IN6" s="58">
        <v>1381.84</v>
      </c>
      <c r="IO6" s="58">
        <v>1370.96</v>
      </c>
      <c r="IP6" s="58">
        <v>1357.44</v>
      </c>
      <c r="IQ6" s="58">
        <v>1360.1658</v>
      </c>
      <c r="IR6" s="58">
        <v>1348.74</v>
      </c>
      <c r="IS6" s="58">
        <v>1329.7362000000001</v>
      </c>
      <c r="IT6" s="58">
        <v>1330</v>
      </c>
      <c r="IU6" s="58">
        <v>1316.9</v>
      </c>
      <c r="IV6" s="58">
        <v>1307.5</v>
      </c>
      <c r="IW6" s="58">
        <v>1302.2343000000001</v>
      </c>
      <c r="IX6" s="60" t="str">
        <f t="shared" si="5"/>
        <v>Friedhöfe</v>
      </c>
      <c r="IY6" s="63">
        <f t="shared" si="3"/>
        <v>32487.8</v>
      </c>
      <c r="IZ6" s="63">
        <f t="shared" si="3"/>
        <v>33535</v>
      </c>
      <c r="JA6" s="63">
        <f t="shared" si="3"/>
        <v>34963</v>
      </c>
      <c r="JB6" s="63">
        <f t="shared" si="3"/>
        <v>35073.160000000003</v>
      </c>
      <c r="JC6" s="63">
        <f t="shared" si="3"/>
        <v>35185.189999999995</v>
      </c>
      <c r="JD6" s="63">
        <f t="shared" si="3"/>
        <v>35223.810000000005</v>
      </c>
      <c r="JE6" s="63">
        <f t="shared" si="3"/>
        <v>35166.964599999992</v>
      </c>
      <c r="JF6" s="63">
        <f t="shared" si="3"/>
        <v>35257.040299999993</v>
      </c>
      <c r="JG6" s="63">
        <f t="shared" si="3"/>
        <v>35438.449999999997</v>
      </c>
      <c r="JH6" s="63">
        <f t="shared" si="3"/>
        <v>35546.252999999997</v>
      </c>
      <c r="JI6" s="63">
        <f t="shared" si="3"/>
        <v>35656.190799999997</v>
      </c>
      <c r="JJ6" s="63">
        <f t="shared" si="3"/>
        <v>35640.699999999997</v>
      </c>
      <c r="JK6" s="63">
        <f t="shared" si="3"/>
        <v>36110.199999999997</v>
      </c>
      <c r="JL6" s="63">
        <f t="shared" si="3"/>
        <v>36125.414821342631</v>
      </c>
      <c r="JM6" s="62" t="str">
        <f t="shared" si="6"/>
        <v>Friedhöfe</v>
      </c>
      <c r="JN6" s="64">
        <f t="shared" si="7"/>
        <v>30560.799999999999</v>
      </c>
      <c r="JO6" s="64">
        <f t="shared" si="4"/>
        <v>31627</v>
      </c>
      <c r="JP6" s="64">
        <f t="shared" si="4"/>
        <v>33234</v>
      </c>
      <c r="JQ6" s="64">
        <f t="shared" si="4"/>
        <v>33315.18</v>
      </c>
      <c r="JR6" s="64">
        <f t="shared" si="4"/>
        <v>33427.209999999992</v>
      </c>
      <c r="JS6" s="64">
        <f t="shared" si="4"/>
        <v>33472.83</v>
      </c>
      <c r="JT6" s="64">
        <f t="shared" si="4"/>
        <v>33428.474599999994</v>
      </c>
      <c r="JU6" s="64">
        <f t="shared" si="4"/>
        <v>33494.581399999995</v>
      </c>
      <c r="JV6" s="64">
        <f t="shared" si="4"/>
        <v>33604.159999999996</v>
      </c>
      <c r="JW6" s="64">
        <f t="shared" si="4"/>
        <v>33702.869299999998</v>
      </c>
      <c r="JX6" s="64">
        <f t="shared" si="4"/>
        <v>33811.472799999996</v>
      </c>
      <c r="JY6" s="64">
        <f t="shared" si="4"/>
        <v>33806.1</v>
      </c>
      <c r="JZ6" s="64">
        <f t="shared" si="4"/>
        <v>34277.899999999994</v>
      </c>
      <c r="KA6" s="64">
        <f t="shared" si="4"/>
        <v>34295.833521342633</v>
      </c>
    </row>
    <row r="7" spans="1:287" x14ac:dyDescent="0.25">
      <c r="A7" s="57" t="s">
        <v>52</v>
      </c>
      <c r="B7" s="58">
        <v>8185</v>
      </c>
      <c r="C7" s="58">
        <v>8145</v>
      </c>
      <c r="D7" s="58">
        <v>11027</v>
      </c>
      <c r="E7" s="58">
        <v>13426</v>
      </c>
      <c r="F7" s="58">
        <v>13516</v>
      </c>
      <c r="G7" s="58">
        <v>13549</v>
      </c>
      <c r="H7" s="58">
        <v>13552</v>
      </c>
      <c r="I7" s="58">
        <v>13568</v>
      </c>
      <c r="J7" s="58">
        <v>13545.696199999997</v>
      </c>
      <c r="K7" s="58">
        <v>13572.3073</v>
      </c>
      <c r="L7" s="58">
        <v>13592.37</v>
      </c>
      <c r="M7" s="58">
        <v>13628</v>
      </c>
      <c r="N7" s="58">
        <v>13657</v>
      </c>
      <c r="O7" s="58">
        <v>13649</v>
      </c>
      <c r="P7" s="58">
        <v>13651</v>
      </c>
      <c r="Q7" s="58">
        <v>13283</v>
      </c>
      <c r="R7" s="58" t="s">
        <v>52</v>
      </c>
      <c r="S7" s="58">
        <v>8680</v>
      </c>
      <c r="T7" s="58">
        <v>8763</v>
      </c>
      <c r="U7" s="58">
        <v>8823</v>
      </c>
      <c r="V7" s="58">
        <v>8860</v>
      </c>
      <c r="W7" s="58">
        <v>8882.43</v>
      </c>
      <c r="X7" s="58">
        <v>8925.07</v>
      </c>
      <c r="Y7" s="58">
        <v>8968.69</v>
      </c>
      <c r="Z7" s="58">
        <v>9188.7032999999992</v>
      </c>
      <c r="AA7" s="58">
        <v>9150</v>
      </c>
      <c r="AB7" s="58">
        <v>9145</v>
      </c>
      <c r="AC7" s="58">
        <v>9183.3482000000004</v>
      </c>
      <c r="AD7" s="58">
        <v>9171.3184999999994</v>
      </c>
      <c r="AE7" s="58">
        <v>9191</v>
      </c>
      <c r="AF7" s="58">
        <v>9351.7000000000007</v>
      </c>
      <c r="AG7" s="58">
        <v>9424.3934000000008</v>
      </c>
      <c r="AH7" s="58" t="s">
        <v>52</v>
      </c>
      <c r="AI7" s="58">
        <v>4929</v>
      </c>
      <c r="AJ7" s="58">
        <v>4829</v>
      </c>
      <c r="AK7" s="58">
        <v>4867</v>
      </c>
      <c r="AL7" s="58">
        <v>4784</v>
      </c>
      <c r="AM7" s="58">
        <v>4788</v>
      </c>
      <c r="AN7" s="58">
        <v>4803</v>
      </c>
      <c r="AO7" s="58">
        <v>4756</v>
      </c>
      <c r="AP7" s="58">
        <v>4767.68</v>
      </c>
      <c r="AQ7" s="58">
        <v>4737</v>
      </c>
      <c r="AR7" s="58">
        <v>4761</v>
      </c>
      <c r="AS7" s="58">
        <v>4792.0200000000004</v>
      </c>
      <c r="AT7" s="58">
        <v>4810.2299999999996</v>
      </c>
      <c r="AU7" s="58">
        <v>4826.3999999999996</v>
      </c>
      <c r="AV7" s="58">
        <v>4857.7</v>
      </c>
      <c r="AW7" s="58">
        <v>4860.1000000000004</v>
      </c>
      <c r="AX7" s="58" t="s">
        <v>52</v>
      </c>
      <c r="AY7" s="58">
        <v>215386</v>
      </c>
      <c r="AZ7" s="58">
        <v>219433</v>
      </c>
      <c r="BA7" s="58">
        <v>222730</v>
      </c>
      <c r="BB7" s="58">
        <v>226801</v>
      </c>
      <c r="BC7" s="58">
        <v>227961.86</v>
      </c>
      <c r="BD7" s="58">
        <v>229118.74</v>
      </c>
      <c r="BE7" s="58">
        <v>230276</v>
      </c>
      <c r="BF7" s="58">
        <v>231807.18</v>
      </c>
      <c r="BG7" s="58">
        <v>233228.44</v>
      </c>
      <c r="BH7" s="58">
        <v>234500.53</v>
      </c>
      <c r="BI7" s="58">
        <v>236227.99</v>
      </c>
      <c r="BJ7" s="58">
        <v>238143.5</v>
      </c>
      <c r="BK7" s="58">
        <v>239238.3</v>
      </c>
      <c r="BL7" s="58">
        <v>240290.4</v>
      </c>
      <c r="BM7" s="58">
        <v>241234.66</v>
      </c>
      <c r="BN7" s="58" t="s">
        <v>52</v>
      </c>
      <c r="BO7" s="58">
        <v>15274</v>
      </c>
      <c r="BP7" s="58">
        <v>15478</v>
      </c>
      <c r="BQ7" s="58">
        <v>15526</v>
      </c>
      <c r="BR7" s="58">
        <v>15672</v>
      </c>
      <c r="BS7" s="58">
        <v>15705</v>
      </c>
      <c r="BT7" s="58">
        <v>15723</v>
      </c>
      <c r="BU7" s="58">
        <v>15742.73</v>
      </c>
      <c r="BV7" s="58">
        <v>15800.38</v>
      </c>
      <c r="BW7" s="58">
        <v>15835.36</v>
      </c>
      <c r="BX7" s="58">
        <v>15885.29</v>
      </c>
      <c r="BY7" s="58">
        <v>15894.06</v>
      </c>
      <c r="BZ7" s="58">
        <v>15908.81</v>
      </c>
      <c r="CA7" s="58">
        <v>15953.4</v>
      </c>
      <c r="CB7" s="58">
        <v>16003.8</v>
      </c>
      <c r="CC7" s="58">
        <v>16044.32</v>
      </c>
      <c r="CD7" s="58" t="s">
        <v>52</v>
      </c>
      <c r="CE7" s="58">
        <v>179999</v>
      </c>
      <c r="CF7" s="58">
        <v>184405</v>
      </c>
      <c r="CG7" s="58">
        <v>187150</v>
      </c>
      <c r="CH7" s="58">
        <v>189676</v>
      </c>
      <c r="CI7" s="58">
        <v>190296.94</v>
      </c>
      <c r="CJ7" s="58">
        <v>191065.99</v>
      </c>
      <c r="CK7" s="58">
        <v>191949</v>
      </c>
      <c r="CL7" s="58">
        <v>192478.98</v>
      </c>
      <c r="CM7" s="58">
        <v>192828.07</v>
      </c>
      <c r="CN7" s="58">
        <v>193347</v>
      </c>
      <c r="CO7" s="58">
        <v>194079</v>
      </c>
      <c r="CP7" s="58">
        <v>194676</v>
      </c>
      <c r="CQ7" s="58">
        <v>195096</v>
      </c>
      <c r="CR7" s="58">
        <v>195683</v>
      </c>
      <c r="CS7" s="58">
        <v>196129</v>
      </c>
      <c r="CT7" s="58" t="s">
        <v>52</v>
      </c>
      <c r="CU7" s="58">
        <v>135502</v>
      </c>
      <c r="CV7" s="58">
        <v>136352</v>
      </c>
      <c r="CW7" s="58">
        <v>137228</v>
      </c>
      <c r="CX7" s="58">
        <v>138278</v>
      </c>
      <c r="CY7" s="58">
        <v>138529.38</v>
      </c>
      <c r="CZ7" s="58">
        <v>138922.88</v>
      </c>
      <c r="DA7" s="58">
        <v>139234.54</v>
      </c>
      <c r="DB7" s="58">
        <v>139630.74</v>
      </c>
      <c r="DC7" s="58">
        <v>139858</v>
      </c>
      <c r="DD7" s="58">
        <v>140021</v>
      </c>
      <c r="DE7" s="58">
        <v>140193</v>
      </c>
      <c r="DF7" s="58">
        <v>140283.12</v>
      </c>
      <c r="DG7" s="58">
        <v>140437</v>
      </c>
      <c r="DH7" s="58">
        <v>142138</v>
      </c>
      <c r="DI7" s="58">
        <v>142359.39000000001</v>
      </c>
      <c r="DJ7" s="58" t="s">
        <v>52</v>
      </c>
      <c r="DK7" s="58"/>
      <c r="DL7" s="58">
        <v>66879</v>
      </c>
      <c r="DM7" s="58">
        <v>68954</v>
      </c>
      <c r="DN7" s="58">
        <v>71294</v>
      </c>
      <c r="DO7" s="58">
        <v>71852.960000000006</v>
      </c>
      <c r="DP7" s="58">
        <v>72578</v>
      </c>
      <c r="DQ7" s="58">
        <v>73173</v>
      </c>
      <c r="DR7" s="58">
        <v>73596</v>
      </c>
      <c r="DS7" s="58">
        <v>74027</v>
      </c>
      <c r="DT7" s="58">
        <v>74254</v>
      </c>
      <c r="DU7" s="58">
        <v>75095</v>
      </c>
      <c r="DV7" s="58">
        <v>75593</v>
      </c>
      <c r="DW7" s="58">
        <v>76201</v>
      </c>
      <c r="DX7" s="58">
        <v>76627</v>
      </c>
      <c r="DY7" s="58">
        <v>76888.374600000097</v>
      </c>
      <c r="DZ7" s="58" t="s">
        <v>52</v>
      </c>
      <c r="EA7" s="58">
        <v>114834</v>
      </c>
      <c r="EB7" s="58">
        <v>116486</v>
      </c>
      <c r="EC7" s="58">
        <v>118292</v>
      </c>
      <c r="ED7" s="58">
        <v>119739</v>
      </c>
      <c r="EE7" s="58">
        <v>120001.96</v>
      </c>
      <c r="EF7" s="58">
        <v>120348.68</v>
      </c>
      <c r="EG7" s="58">
        <v>120693.13</v>
      </c>
      <c r="EH7" s="58">
        <v>121755.28910000001</v>
      </c>
      <c r="EI7" s="58">
        <v>122663.1278</v>
      </c>
      <c r="EJ7" s="58">
        <v>123060.38</v>
      </c>
      <c r="EK7" s="58">
        <v>123305.52729999999</v>
      </c>
      <c r="EL7" s="58">
        <v>123454.41650000001</v>
      </c>
      <c r="EM7" s="58">
        <v>123432</v>
      </c>
      <c r="EN7" s="58">
        <v>123342.9</v>
      </c>
      <c r="EO7" s="58">
        <v>123408.31170000001</v>
      </c>
      <c r="EP7" s="58" t="s">
        <v>52</v>
      </c>
      <c r="EQ7" s="58">
        <v>61871</v>
      </c>
      <c r="ER7" s="58">
        <v>62433</v>
      </c>
      <c r="ES7" s="58">
        <v>63033</v>
      </c>
      <c r="ET7" s="58">
        <v>63452</v>
      </c>
      <c r="EU7" s="58">
        <v>63816.45</v>
      </c>
      <c r="EV7" s="58">
        <v>64181</v>
      </c>
      <c r="EW7" s="58">
        <v>64545.54</v>
      </c>
      <c r="EX7" s="58">
        <v>64910.091999999997</v>
      </c>
      <c r="EY7" s="58">
        <v>65732.726599999995</v>
      </c>
      <c r="EZ7" s="58">
        <v>67069</v>
      </c>
      <c r="FA7" s="58">
        <v>68398.777499999997</v>
      </c>
      <c r="FB7" s="58">
        <v>68634.2788</v>
      </c>
      <c r="FC7" s="58">
        <v>68755</v>
      </c>
      <c r="FD7" s="58">
        <v>68859.5</v>
      </c>
      <c r="FE7" s="58">
        <v>69569.665500000003</v>
      </c>
      <c r="FF7" s="58" t="s">
        <v>52</v>
      </c>
      <c r="FG7" s="58">
        <v>298774.59999999998</v>
      </c>
      <c r="FH7" s="58">
        <v>303649</v>
      </c>
      <c r="FI7" s="58">
        <v>313829.38</v>
      </c>
      <c r="FJ7" s="58">
        <v>323352.01</v>
      </c>
      <c r="FK7" s="58">
        <v>325295</v>
      </c>
      <c r="FL7" s="58">
        <v>327043</v>
      </c>
      <c r="FM7" s="58">
        <v>328690.32</v>
      </c>
      <c r="FN7" s="58">
        <v>329945.55</v>
      </c>
      <c r="FO7" s="58">
        <v>331510.69</v>
      </c>
      <c r="FP7" s="58">
        <v>333514.67</v>
      </c>
      <c r="FQ7" s="58">
        <v>334635.80999999901</v>
      </c>
      <c r="FR7" s="58">
        <v>335758.04</v>
      </c>
      <c r="FS7" s="58">
        <v>336808.8</v>
      </c>
      <c r="FT7" s="58">
        <v>338210.3</v>
      </c>
      <c r="FU7" s="58">
        <v>339209.24</v>
      </c>
      <c r="FV7" s="58" t="s">
        <v>52</v>
      </c>
      <c r="FW7" s="58">
        <v>222214</v>
      </c>
      <c r="FX7" s="58">
        <v>225393</v>
      </c>
      <c r="FY7" s="58">
        <v>229547</v>
      </c>
      <c r="FZ7" s="58">
        <v>233038</v>
      </c>
      <c r="GA7" s="58">
        <v>234010.77</v>
      </c>
      <c r="GB7" s="58">
        <v>234533.18</v>
      </c>
      <c r="GC7" s="58">
        <v>235396.88</v>
      </c>
      <c r="GD7" s="58">
        <v>236934.53890000001</v>
      </c>
      <c r="GE7" s="58">
        <v>238111.65270000001</v>
      </c>
      <c r="GF7" s="58">
        <v>239241.26</v>
      </c>
      <c r="GG7" s="58">
        <v>240069.89</v>
      </c>
      <c r="GH7" s="58">
        <v>241488.9155</v>
      </c>
      <c r="GI7" s="58">
        <v>242253.6</v>
      </c>
      <c r="GJ7" s="58">
        <v>242944.5</v>
      </c>
      <c r="GK7" s="58">
        <v>244637.707554238</v>
      </c>
      <c r="GL7" s="58" t="s">
        <v>52</v>
      </c>
      <c r="GM7" s="58"/>
      <c r="GN7" s="58">
        <v>61532</v>
      </c>
      <c r="GO7" s="58">
        <v>63232</v>
      </c>
      <c r="GP7" s="58">
        <v>64737</v>
      </c>
      <c r="GQ7" s="58">
        <v>64974.14</v>
      </c>
      <c r="GR7" s="58">
        <v>65057.760000000002</v>
      </c>
      <c r="GS7" s="58">
        <v>65204</v>
      </c>
      <c r="GT7" s="58">
        <v>65319.071600000003</v>
      </c>
      <c r="GU7" s="58">
        <v>65492.590600000003</v>
      </c>
      <c r="GV7" s="58">
        <v>65672.05</v>
      </c>
      <c r="GW7" s="58">
        <v>65948.493799999997</v>
      </c>
      <c r="GX7" s="58">
        <v>66309.354200000002</v>
      </c>
      <c r="GY7" s="58">
        <v>66663.5</v>
      </c>
      <c r="GZ7" s="58">
        <v>67110.7</v>
      </c>
      <c r="HA7" s="58">
        <v>67605.228300000104</v>
      </c>
      <c r="HB7" s="58" t="s">
        <v>52</v>
      </c>
      <c r="HC7" s="58"/>
      <c r="HD7" s="58">
        <v>72475</v>
      </c>
      <c r="HE7" s="58">
        <v>74346</v>
      </c>
      <c r="HF7" s="58">
        <v>76028</v>
      </c>
      <c r="HG7" s="58">
        <v>76145.600000000006</v>
      </c>
      <c r="HH7" s="58">
        <v>76482.55</v>
      </c>
      <c r="HI7" s="58">
        <v>75897.8</v>
      </c>
      <c r="HJ7" s="58">
        <v>76343.180000000095</v>
      </c>
      <c r="HK7" s="58">
        <v>76173.8783999999</v>
      </c>
      <c r="HL7" s="58">
        <v>76342.7</v>
      </c>
      <c r="HM7" s="58">
        <v>76766.413100000005</v>
      </c>
      <c r="HN7" s="58">
        <v>77277.488599999997</v>
      </c>
      <c r="HO7" s="58">
        <v>77736.5</v>
      </c>
      <c r="HP7" s="58">
        <v>78326.399999999994</v>
      </c>
      <c r="HQ7" s="58">
        <v>78417.948300000004</v>
      </c>
      <c r="HR7" s="58" t="s">
        <v>52</v>
      </c>
      <c r="HS7" s="58"/>
      <c r="HT7" s="58">
        <v>97222</v>
      </c>
      <c r="HU7" s="58">
        <v>98875</v>
      </c>
      <c r="HV7" s="58">
        <v>101024</v>
      </c>
      <c r="HW7" s="58">
        <v>101654.32</v>
      </c>
      <c r="HX7" s="58">
        <v>102335</v>
      </c>
      <c r="HY7" s="58">
        <v>103022</v>
      </c>
      <c r="HZ7" s="58">
        <v>103267.48</v>
      </c>
      <c r="IA7" s="58">
        <v>104666.29000000001</v>
      </c>
      <c r="IB7" s="58">
        <v>105571.44</v>
      </c>
      <c r="IC7" s="58">
        <v>106060</v>
      </c>
      <c r="ID7" s="58">
        <v>106244</v>
      </c>
      <c r="IE7" s="58">
        <v>106804</v>
      </c>
      <c r="IF7" s="58">
        <v>106956</v>
      </c>
      <c r="IG7" s="58">
        <v>107509</v>
      </c>
      <c r="IH7" s="58" t="s">
        <v>52</v>
      </c>
      <c r="II7" s="58"/>
      <c r="IJ7" s="58">
        <v>57731</v>
      </c>
      <c r="IK7" s="58">
        <v>58705</v>
      </c>
      <c r="IL7" s="58">
        <v>61517</v>
      </c>
      <c r="IM7" s="58">
        <v>62542</v>
      </c>
      <c r="IN7" s="58">
        <v>63534.85</v>
      </c>
      <c r="IO7" s="58">
        <v>64493.36</v>
      </c>
      <c r="IP7" s="58">
        <v>65298.91</v>
      </c>
      <c r="IQ7" s="58">
        <v>66178.786300000109</v>
      </c>
      <c r="IR7" s="58">
        <v>66721.86</v>
      </c>
      <c r="IS7" s="58">
        <v>67187.092199999999</v>
      </c>
      <c r="IT7" s="58">
        <v>67584</v>
      </c>
      <c r="IU7" s="58">
        <v>68519.100000000006</v>
      </c>
      <c r="IV7" s="58">
        <v>68723.199999999997</v>
      </c>
      <c r="IW7" s="58">
        <v>68682.6412000001</v>
      </c>
      <c r="IX7" s="60" t="str">
        <f t="shared" si="5"/>
        <v>Verkehrsfläche</v>
      </c>
      <c r="IY7" s="63">
        <f t="shared" si="3"/>
        <v>1644087</v>
      </c>
      <c r="IZ7" s="63">
        <f t="shared" si="3"/>
        <v>1678563.38</v>
      </c>
      <c r="JA7" s="63">
        <f t="shared" si="3"/>
        <v>1711768.01</v>
      </c>
      <c r="JB7" s="63">
        <f t="shared" si="3"/>
        <v>1720005.8099999998</v>
      </c>
      <c r="JC7" s="63">
        <f t="shared" si="3"/>
        <v>1728204.7</v>
      </c>
      <c r="JD7" s="63">
        <f t="shared" si="3"/>
        <v>1735610.9900000002</v>
      </c>
      <c r="JE7" s="63">
        <f t="shared" si="3"/>
        <v>1744589.4710999995</v>
      </c>
      <c r="JF7" s="63">
        <f t="shared" si="3"/>
        <v>1753765.9197</v>
      </c>
      <c r="JG7" s="63">
        <f t="shared" si="3"/>
        <v>1762699.55</v>
      </c>
      <c r="JH7" s="63">
        <f t="shared" si="3"/>
        <v>1771464.4220999989</v>
      </c>
      <c r="JI7" s="63">
        <f t="shared" si="3"/>
        <v>1778993.4720999999</v>
      </c>
      <c r="JJ7" s="63">
        <f t="shared" si="3"/>
        <v>1785564.5999999999</v>
      </c>
      <c r="JK7" s="63">
        <f t="shared" si="3"/>
        <v>1793076.0999999999</v>
      </c>
      <c r="JL7" s="63">
        <f t="shared" si="3"/>
        <v>1799262.9805542384</v>
      </c>
      <c r="JM7" s="62" t="str">
        <f t="shared" si="6"/>
        <v>Verkehrsfläche</v>
      </c>
      <c r="JN7" s="64">
        <f t="shared" si="7"/>
        <v>1571612</v>
      </c>
      <c r="JO7" s="64">
        <f t="shared" si="4"/>
        <v>1604217.38</v>
      </c>
      <c r="JP7" s="64">
        <f t="shared" si="4"/>
        <v>1635740.01</v>
      </c>
      <c r="JQ7" s="64">
        <f t="shared" si="4"/>
        <v>1643860.2099999997</v>
      </c>
      <c r="JR7" s="64">
        <f t="shared" si="4"/>
        <v>1651722.15</v>
      </c>
      <c r="JS7" s="64">
        <f t="shared" si="4"/>
        <v>1659713.1900000002</v>
      </c>
      <c r="JT7" s="64">
        <f t="shared" si="4"/>
        <v>1668246.2910999993</v>
      </c>
      <c r="JU7" s="64">
        <f t="shared" si="4"/>
        <v>1677592.0413000002</v>
      </c>
      <c r="JV7" s="64">
        <f t="shared" si="4"/>
        <v>1686356.85</v>
      </c>
      <c r="JW7" s="64">
        <f t="shared" si="4"/>
        <v>1694698.0089999989</v>
      </c>
      <c r="JX7" s="64">
        <f t="shared" si="4"/>
        <v>1701715.9834999999</v>
      </c>
      <c r="JY7" s="64">
        <f t="shared" si="4"/>
        <v>1707828.0999999999</v>
      </c>
      <c r="JZ7" s="64">
        <f t="shared" si="4"/>
        <v>1714749.7</v>
      </c>
      <c r="KA7" s="64">
        <f t="shared" si="4"/>
        <v>1720845.0322542384</v>
      </c>
    </row>
    <row r="8" spans="1:287" x14ac:dyDescent="0.25">
      <c r="A8" s="57" t="s">
        <v>53</v>
      </c>
      <c r="B8" s="58">
        <v>35399</v>
      </c>
      <c r="C8" s="58">
        <v>34655</v>
      </c>
      <c r="D8" s="58">
        <v>60459</v>
      </c>
      <c r="E8" s="58">
        <v>59437</v>
      </c>
      <c r="F8" s="58">
        <v>61500</v>
      </c>
      <c r="G8" s="58">
        <v>61678</v>
      </c>
      <c r="H8" s="58">
        <v>61841</v>
      </c>
      <c r="I8" s="58">
        <v>61863</v>
      </c>
      <c r="J8" s="58">
        <v>61927.616599999994</v>
      </c>
      <c r="K8" s="58">
        <v>62064.127699999997</v>
      </c>
      <c r="L8" s="58">
        <v>62105.73</v>
      </c>
      <c r="M8" s="58">
        <v>62274</v>
      </c>
      <c r="N8" s="58">
        <v>62323</v>
      </c>
      <c r="O8" s="58">
        <v>62557</v>
      </c>
      <c r="P8" s="58">
        <v>62681</v>
      </c>
      <c r="Q8" s="58">
        <v>62744</v>
      </c>
      <c r="R8" s="58" t="s">
        <v>53</v>
      </c>
      <c r="S8" s="58">
        <v>41618</v>
      </c>
      <c r="T8" s="58">
        <v>42157</v>
      </c>
      <c r="U8" s="58">
        <v>42724</v>
      </c>
      <c r="V8" s="58">
        <v>43073</v>
      </c>
      <c r="W8" s="58">
        <v>43114.89</v>
      </c>
      <c r="X8" s="58">
        <v>43496.36</v>
      </c>
      <c r="Y8" s="58">
        <v>43775.78</v>
      </c>
      <c r="Z8" s="58">
        <v>44220.120999999999</v>
      </c>
      <c r="AA8" s="58">
        <v>44571</v>
      </c>
      <c r="AB8" s="58">
        <v>44850</v>
      </c>
      <c r="AC8" s="58">
        <v>44899.687300000005</v>
      </c>
      <c r="AD8" s="58">
        <v>44929.1348</v>
      </c>
      <c r="AE8" s="58">
        <v>45002.899999999994</v>
      </c>
      <c r="AF8" s="58">
        <v>45090.5</v>
      </c>
      <c r="AG8" s="58">
        <v>45103.735800000002</v>
      </c>
      <c r="AH8" s="58" t="s">
        <v>53</v>
      </c>
      <c r="AI8" s="58">
        <v>20985</v>
      </c>
      <c r="AJ8" s="58">
        <v>21610</v>
      </c>
      <c r="AK8" s="58">
        <v>21802</v>
      </c>
      <c r="AL8" s="58">
        <v>22577</v>
      </c>
      <c r="AM8" s="58">
        <v>22670</v>
      </c>
      <c r="AN8" s="58">
        <v>22717</v>
      </c>
      <c r="AO8" s="58">
        <v>22761</v>
      </c>
      <c r="AP8" s="58">
        <v>22828.14</v>
      </c>
      <c r="AQ8" s="58">
        <v>22872</v>
      </c>
      <c r="AR8" s="58">
        <v>22906</v>
      </c>
      <c r="AS8" s="58">
        <v>23055.050000000003</v>
      </c>
      <c r="AT8" s="58">
        <v>23139.15</v>
      </c>
      <c r="AU8" s="58">
        <v>23144.5</v>
      </c>
      <c r="AV8" s="58">
        <v>23229.9</v>
      </c>
      <c r="AW8" s="58">
        <v>23297.41</v>
      </c>
      <c r="AX8" s="58" t="s">
        <v>53</v>
      </c>
      <c r="AY8" s="58">
        <v>648981</v>
      </c>
      <c r="AZ8" s="58">
        <v>667675</v>
      </c>
      <c r="BA8" s="58">
        <v>690689</v>
      </c>
      <c r="BB8" s="58">
        <v>714725</v>
      </c>
      <c r="BC8" s="58">
        <v>720665.3</v>
      </c>
      <c r="BD8" s="58">
        <v>726503.1399999999</v>
      </c>
      <c r="BE8" s="58">
        <v>729757</v>
      </c>
      <c r="BF8" s="58">
        <v>736961.49</v>
      </c>
      <c r="BG8" s="58">
        <v>741815.07000000007</v>
      </c>
      <c r="BH8" s="58">
        <v>747058.05</v>
      </c>
      <c r="BI8" s="58">
        <v>752218.98</v>
      </c>
      <c r="BJ8" s="58">
        <v>757700.04</v>
      </c>
      <c r="BK8" s="58">
        <v>761072.2</v>
      </c>
      <c r="BL8" s="58">
        <v>765284.7</v>
      </c>
      <c r="BM8" s="58">
        <v>768933.04</v>
      </c>
      <c r="BN8" s="58" t="s">
        <v>53</v>
      </c>
      <c r="BO8" s="58">
        <v>47626</v>
      </c>
      <c r="BP8" s="58">
        <v>48693</v>
      </c>
      <c r="BQ8" s="58">
        <v>49612</v>
      </c>
      <c r="BR8" s="58">
        <v>50617</v>
      </c>
      <c r="BS8" s="58">
        <v>50895</v>
      </c>
      <c r="BT8" s="58">
        <v>51077</v>
      </c>
      <c r="BU8" s="58">
        <v>51217.42</v>
      </c>
      <c r="BV8" s="58">
        <v>51675.39</v>
      </c>
      <c r="BW8" s="58">
        <v>51886.69</v>
      </c>
      <c r="BX8" s="58">
        <v>52085.520000000004</v>
      </c>
      <c r="BY8" s="58">
        <v>52318.53</v>
      </c>
      <c r="BZ8" s="58">
        <v>52501.740000000005</v>
      </c>
      <c r="CA8" s="58">
        <v>52789.5</v>
      </c>
      <c r="CB8" s="58">
        <v>53155.9</v>
      </c>
      <c r="CC8" s="58">
        <v>53327.74</v>
      </c>
      <c r="CD8" s="58" t="s">
        <v>53</v>
      </c>
      <c r="CE8" s="58">
        <v>423284</v>
      </c>
      <c r="CF8" s="58">
        <v>439340</v>
      </c>
      <c r="CG8" s="58">
        <v>454294</v>
      </c>
      <c r="CH8" s="58">
        <v>471834</v>
      </c>
      <c r="CI8" s="58">
        <v>476146.07</v>
      </c>
      <c r="CJ8" s="58">
        <v>480018.98</v>
      </c>
      <c r="CK8" s="58">
        <v>483792</v>
      </c>
      <c r="CL8" s="58">
        <v>486992.08</v>
      </c>
      <c r="CM8" s="58">
        <v>490186.87</v>
      </c>
      <c r="CN8" s="58">
        <v>493609</v>
      </c>
      <c r="CO8" s="58">
        <v>497384</v>
      </c>
      <c r="CP8" s="58">
        <v>500387</v>
      </c>
      <c r="CQ8" s="58">
        <v>502955</v>
      </c>
      <c r="CR8" s="58">
        <v>505380</v>
      </c>
      <c r="CS8" s="58">
        <v>507692</v>
      </c>
      <c r="CT8" s="58" t="s">
        <v>53</v>
      </c>
      <c r="CU8" s="58">
        <v>290032</v>
      </c>
      <c r="CV8" s="58">
        <v>300213</v>
      </c>
      <c r="CW8" s="58">
        <v>306793</v>
      </c>
      <c r="CX8" s="58">
        <v>313915</v>
      </c>
      <c r="CY8" s="58">
        <v>314887.07</v>
      </c>
      <c r="CZ8" s="58">
        <v>316630.84999999998</v>
      </c>
      <c r="DA8" s="58">
        <v>318127.62</v>
      </c>
      <c r="DB8" s="58">
        <v>319671.15000000002</v>
      </c>
      <c r="DC8" s="58">
        <v>321015</v>
      </c>
      <c r="DD8" s="58">
        <v>322227</v>
      </c>
      <c r="DE8" s="58">
        <v>323754</v>
      </c>
      <c r="DF8" s="58">
        <v>324920.99</v>
      </c>
      <c r="DG8" s="58">
        <v>326220</v>
      </c>
      <c r="DH8" s="58">
        <v>327551</v>
      </c>
      <c r="DI8" s="58">
        <v>328048.76</v>
      </c>
      <c r="DJ8" s="58" t="s">
        <v>53</v>
      </c>
      <c r="DK8" s="58"/>
      <c r="DL8" s="58">
        <v>182446</v>
      </c>
      <c r="DM8" s="58">
        <v>195254</v>
      </c>
      <c r="DN8" s="58">
        <v>207288</v>
      </c>
      <c r="DO8" s="58">
        <v>210239.52000000002</v>
      </c>
      <c r="DP8" s="58">
        <v>212343</v>
      </c>
      <c r="DQ8" s="58">
        <v>213787</v>
      </c>
      <c r="DR8" s="58">
        <v>214817</v>
      </c>
      <c r="DS8" s="58">
        <v>215912</v>
      </c>
      <c r="DT8" s="58">
        <v>217569</v>
      </c>
      <c r="DU8" s="58">
        <v>221668</v>
      </c>
      <c r="DV8" s="58">
        <v>224181</v>
      </c>
      <c r="DW8" s="58">
        <v>227870</v>
      </c>
      <c r="DX8" s="58">
        <v>230372.19999999998</v>
      </c>
      <c r="DY8" s="58">
        <v>232567.4899000001</v>
      </c>
      <c r="DZ8" s="58" t="s">
        <v>53</v>
      </c>
      <c r="EA8" s="58">
        <v>242830</v>
      </c>
      <c r="EB8" s="58">
        <v>250402</v>
      </c>
      <c r="EC8" s="58">
        <v>257718</v>
      </c>
      <c r="ED8" s="58">
        <v>265634</v>
      </c>
      <c r="EE8" s="58">
        <v>267589.33</v>
      </c>
      <c r="EF8" s="58">
        <v>269404.65000000002</v>
      </c>
      <c r="EG8" s="58">
        <v>271022.66000000003</v>
      </c>
      <c r="EH8" s="58">
        <v>274061.2622</v>
      </c>
      <c r="EI8" s="58">
        <v>277024.37160000007</v>
      </c>
      <c r="EJ8" s="58">
        <v>279010.09000000003</v>
      </c>
      <c r="EK8" s="58">
        <v>280717.82479999994</v>
      </c>
      <c r="EL8" s="58">
        <v>281903.96610000002</v>
      </c>
      <c r="EM8" s="58">
        <v>282130.90000000002</v>
      </c>
      <c r="EN8" s="58">
        <v>282323.7</v>
      </c>
      <c r="EO8" s="58">
        <v>282693.78479999996</v>
      </c>
      <c r="EP8" s="58" t="s">
        <v>53</v>
      </c>
      <c r="EQ8" s="58">
        <v>160745</v>
      </c>
      <c r="ER8" s="58">
        <v>165100</v>
      </c>
      <c r="ES8" s="58">
        <v>169993</v>
      </c>
      <c r="ET8" s="58">
        <v>176050</v>
      </c>
      <c r="EU8" s="58">
        <v>179128.52000000002</v>
      </c>
      <c r="EV8" s="58">
        <v>182208.27</v>
      </c>
      <c r="EW8" s="58">
        <v>185288.03</v>
      </c>
      <c r="EX8" s="58">
        <v>188367.78859999997</v>
      </c>
      <c r="EY8" s="58">
        <v>189997.23920000001</v>
      </c>
      <c r="EZ8" s="58">
        <v>192382</v>
      </c>
      <c r="FA8" s="58">
        <v>195094.8413</v>
      </c>
      <c r="FB8" s="58">
        <v>196230.19079999998</v>
      </c>
      <c r="FC8" s="58">
        <v>197450.3</v>
      </c>
      <c r="FD8" s="58">
        <v>198553.2</v>
      </c>
      <c r="FE8" s="58">
        <v>200295.64550000001</v>
      </c>
      <c r="FF8" s="58" t="s">
        <v>53</v>
      </c>
      <c r="FG8" s="58">
        <v>626868.69999999995</v>
      </c>
      <c r="FH8" s="58">
        <v>652987.80000000005</v>
      </c>
      <c r="FI8" s="58">
        <v>692968.48</v>
      </c>
      <c r="FJ8" s="58">
        <v>734432.21</v>
      </c>
      <c r="FK8" s="58">
        <v>742307</v>
      </c>
      <c r="FL8" s="58">
        <v>748874</v>
      </c>
      <c r="FM8" s="58">
        <v>755143.17</v>
      </c>
      <c r="FN8" s="58">
        <v>760700.10000000009</v>
      </c>
      <c r="FO8" s="58">
        <v>766477.4800000001</v>
      </c>
      <c r="FP8" s="58">
        <v>773988.95</v>
      </c>
      <c r="FQ8" s="58">
        <v>779880.90999999898</v>
      </c>
      <c r="FR8" s="58">
        <v>785884.99</v>
      </c>
      <c r="FS8" s="58">
        <v>791874.7</v>
      </c>
      <c r="FT8" s="58">
        <v>799454.1</v>
      </c>
      <c r="FU8" s="58">
        <v>806020.18999999983</v>
      </c>
      <c r="FV8" s="58" t="s">
        <v>53</v>
      </c>
      <c r="FW8" s="58">
        <v>536676</v>
      </c>
      <c r="FX8" s="58">
        <v>554072</v>
      </c>
      <c r="FY8" s="58">
        <v>578347</v>
      </c>
      <c r="FZ8" s="58">
        <v>602330</v>
      </c>
      <c r="GA8" s="58">
        <v>607778.51</v>
      </c>
      <c r="GB8" s="58">
        <v>612071.15</v>
      </c>
      <c r="GC8" s="58">
        <v>616671.82000000007</v>
      </c>
      <c r="GD8" s="58">
        <v>623363.58180000004</v>
      </c>
      <c r="GE8" s="58">
        <v>628477.18770000001</v>
      </c>
      <c r="GF8" s="58">
        <v>632678.99</v>
      </c>
      <c r="GG8" s="58">
        <v>636342.75</v>
      </c>
      <c r="GH8" s="58">
        <v>640356.37529999996</v>
      </c>
      <c r="GI8" s="58">
        <v>643484.39999999991</v>
      </c>
      <c r="GJ8" s="58">
        <v>646397.30000000005</v>
      </c>
      <c r="GK8" s="58">
        <v>651807.8311693361</v>
      </c>
      <c r="GL8" s="58" t="s">
        <v>53</v>
      </c>
      <c r="GM8" s="58"/>
      <c r="GN8" s="58">
        <v>127558</v>
      </c>
      <c r="GO8" s="58">
        <v>136512</v>
      </c>
      <c r="GP8" s="58">
        <v>141776</v>
      </c>
      <c r="GQ8" s="58">
        <v>142662.12</v>
      </c>
      <c r="GR8" s="58">
        <v>144061.91999999998</v>
      </c>
      <c r="GS8" s="58">
        <v>144597</v>
      </c>
      <c r="GT8" s="58">
        <v>144954.53009999997</v>
      </c>
      <c r="GU8" s="58">
        <v>145553.386</v>
      </c>
      <c r="GV8" s="58">
        <v>146126.10999999999</v>
      </c>
      <c r="GW8" s="58">
        <v>146873.37969999999</v>
      </c>
      <c r="GX8" s="58">
        <v>147791.0521</v>
      </c>
      <c r="GY8" s="58">
        <v>148766.79999999999</v>
      </c>
      <c r="GZ8" s="58">
        <v>150106.20000000001</v>
      </c>
      <c r="HA8" s="58">
        <v>151969.5609000001</v>
      </c>
      <c r="HB8" s="58" t="s">
        <v>53</v>
      </c>
      <c r="HC8" s="58"/>
      <c r="HD8" s="58">
        <v>163621</v>
      </c>
      <c r="HE8" s="58">
        <v>177028</v>
      </c>
      <c r="HF8" s="58">
        <v>191421</v>
      </c>
      <c r="HG8" s="58">
        <v>195499.85</v>
      </c>
      <c r="HH8" s="58">
        <v>197089.11</v>
      </c>
      <c r="HI8" s="58">
        <v>200318.93</v>
      </c>
      <c r="HJ8" s="58">
        <v>210107.84000000008</v>
      </c>
      <c r="HK8" s="58">
        <v>219239.55790000001</v>
      </c>
      <c r="HL8" s="58">
        <v>223493.04</v>
      </c>
      <c r="HM8" s="58">
        <v>223794.5576</v>
      </c>
      <c r="HN8" s="58">
        <v>224724.334</v>
      </c>
      <c r="HO8" s="58">
        <v>224866.8</v>
      </c>
      <c r="HP8" s="58">
        <v>224280.5</v>
      </c>
      <c r="HQ8" s="58">
        <v>224067.69420000003</v>
      </c>
      <c r="HR8" s="58" t="s">
        <v>53</v>
      </c>
      <c r="HS8" s="58"/>
      <c r="HT8" s="58">
        <v>217845</v>
      </c>
      <c r="HU8" s="58">
        <v>227992</v>
      </c>
      <c r="HV8" s="58">
        <v>241634</v>
      </c>
      <c r="HW8" s="58">
        <v>245026.74</v>
      </c>
      <c r="HX8" s="58">
        <v>247965</v>
      </c>
      <c r="HY8" s="58">
        <v>251005</v>
      </c>
      <c r="HZ8" s="58">
        <v>253563.81</v>
      </c>
      <c r="IA8" s="58">
        <v>257640.05000000002</v>
      </c>
      <c r="IB8" s="58">
        <v>260718.06</v>
      </c>
      <c r="IC8" s="58">
        <v>263204</v>
      </c>
      <c r="ID8" s="58">
        <v>267428</v>
      </c>
      <c r="IE8" s="58">
        <v>269882</v>
      </c>
      <c r="IF8" s="58">
        <v>271637</v>
      </c>
      <c r="IG8" s="58">
        <v>272819</v>
      </c>
      <c r="IH8" s="58" t="s">
        <v>53</v>
      </c>
      <c r="II8" s="58"/>
      <c r="IJ8" s="58">
        <v>136347</v>
      </c>
      <c r="IK8" s="58">
        <v>144059</v>
      </c>
      <c r="IL8" s="58">
        <v>155098</v>
      </c>
      <c r="IM8" s="58">
        <v>157770</v>
      </c>
      <c r="IN8" s="58">
        <v>161740.68</v>
      </c>
      <c r="IO8" s="58">
        <v>164969.04999999999</v>
      </c>
      <c r="IP8" s="58">
        <v>167864.08000000002</v>
      </c>
      <c r="IQ8" s="58">
        <v>170309.53630000012</v>
      </c>
      <c r="IR8" s="58">
        <v>172969.95</v>
      </c>
      <c r="IS8" s="58">
        <v>175426.97910000011</v>
      </c>
      <c r="IT8" s="58">
        <v>179326</v>
      </c>
      <c r="IU8" s="58">
        <v>182119.5</v>
      </c>
      <c r="IV8" s="58">
        <v>184716.6</v>
      </c>
      <c r="IW8" s="58">
        <v>185698.60889999999</v>
      </c>
      <c r="IX8" s="60" t="str">
        <f t="shared" si="5"/>
        <v>Siedlungs- und Verkehrsfläche</v>
      </c>
      <c r="IY8" s="63">
        <f t="shared" si="3"/>
        <v>4030525.8</v>
      </c>
      <c r="IZ8" s="63">
        <f t="shared" si="3"/>
        <v>4205222.4800000004</v>
      </c>
      <c r="JA8" s="63">
        <f t="shared" si="3"/>
        <v>4393904.21</v>
      </c>
      <c r="JB8" s="63">
        <f t="shared" si="3"/>
        <v>4438057.92</v>
      </c>
      <c r="JC8" s="63">
        <f t="shared" si="3"/>
        <v>4478042.1100000003</v>
      </c>
      <c r="JD8" s="63">
        <f t="shared" si="3"/>
        <v>4514096.4800000004</v>
      </c>
      <c r="JE8" s="63">
        <f t="shared" si="3"/>
        <v>4562075.9803000009</v>
      </c>
      <c r="JF8" s="63">
        <f t="shared" si="3"/>
        <v>4605041.5664000008</v>
      </c>
      <c r="JG8" s="63">
        <f t="shared" si="3"/>
        <v>4643777.49</v>
      </c>
      <c r="JH8" s="63">
        <f t="shared" si="3"/>
        <v>4678907.4897999987</v>
      </c>
      <c r="JI8" s="63">
        <f t="shared" si="3"/>
        <v>4713726.9631000003</v>
      </c>
      <c r="JJ8" s="63">
        <f t="shared" si="3"/>
        <v>4742186.5</v>
      </c>
      <c r="JK8" s="63">
        <f t="shared" si="3"/>
        <v>4770213.8000000007</v>
      </c>
      <c r="JL8" s="63">
        <f t="shared" si="3"/>
        <v>4797086.4911693363</v>
      </c>
      <c r="JM8" s="62" t="str">
        <f t="shared" si="6"/>
        <v>Siedlungs- und Verkehrsfläche</v>
      </c>
      <c r="JN8" s="64">
        <f t="shared" si="7"/>
        <v>3866904.8</v>
      </c>
      <c r="JO8" s="64">
        <f t="shared" si="4"/>
        <v>4028194.4800000004</v>
      </c>
      <c r="JP8" s="64">
        <f t="shared" si="4"/>
        <v>4202483.21</v>
      </c>
      <c r="JQ8" s="64">
        <f t="shared" si="4"/>
        <v>4242558.07</v>
      </c>
      <c r="JR8" s="64">
        <f t="shared" si="4"/>
        <v>4280953</v>
      </c>
      <c r="JS8" s="64">
        <f t="shared" si="4"/>
        <v>4313777.5500000007</v>
      </c>
      <c r="JT8" s="64">
        <f t="shared" si="4"/>
        <v>4351968.140300001</v>
      </c>
      <c r="JU8" s="64">
        <f t="shared" si="4"/>
        <v>4385802.0085000005</v>
      </c>
      <c r="JV8" s="64">
        <f t="shared" si="4"/>
        <v>4420284.45</v>
      </c>
      <c r="JW8" s="64">
        <f t="shared" si="4"/>
        <v>4455112.9321999988</v>
      </c>
      <c r="JX8" s="64">
        <f t="shared" si="4"/>
        <v>4489002.6291000005</v>
      </c>
      <c r="JY8" s="64">
        <f t="shared" si="4"/>
        <v>4517319.7</v>
      </c>
      <c r="JZ8" s="64">
        <f t="shared" si="4"/>
        <v>4545933.3000000007</v>
      </c>
      <c r="KA8" s="64">
        <f t="shared" si="4"/>
        <v>4573018.7969693365</v>
      </c>
    </row>
    <row r="9" spans="1:287" x14ac:dyDescent="0.25">
      <c r="A9" s="57" t="s">
        <v>54</v>
      </c>
      <c r="B9" s="58">
        <v>48574</v>
      </c>
      <c r="C9" s="58">
        <v>48030</v>
      </c>
      <c r="D9" s="58">
        <v>88911</v>
      </c>
      <c r="E9" s="58">
        <v>89167</v>
      </c>
      <c r="F9" s="58">
        <v>89169</v>
      </c>
      <c r="G9" s="58">
        <v>89176</v>
      </c>
      <c r="H9" s="58">
        <v>89175</v>
      </c>
      <c r="I9" s="58">
        <v>89175</v>
      </c>
      <c r="J9" s="58">
        <v>89181.955300000001</v>
      </c>
      <c r="K9" s="58">
        <v>89184.75959999999</v>
      </c>
      <c r="L9" s="58">
        <v>89163.89</v>
      </c>
      <c r="M9" s="58">
        <v>89167</v>
      </c>
      <c r="N9" s="58">
        <v>89154</v>
      </c>
      <c r="O9" s="58">
        <v>89164</v>
      </c>
      <c r="P9" s="58">
        <v>89174</v>
      </c>
      <c r="Q9" s="58">
        <v>89175</v>
      </c>
      <c r="R9" s="58" t="s">
        <v>54</v>
      </c>
      <c r="S9" s="58">
        <v>75530</v>
      </c>
      <c r="T9" s="58">
        <v>75533</v>
      </c>
      <c r="U9" s="58">
        <v>75533</v>
      </c>
      <c r="V9" s="58">
        <v>75532</v>
      </c>
      <c r="W9" s="58">
        <v>75526.44</v>
      </c>
      <c r="X9" s="58">
        <v>75526.5</v>
      </c>
      <c r="Y9" s="58">
        <v>75526.39</v>
      </c>
      <c r="Z9" s="58">
        <v>75524.024900000004</v>
      </c>
      <c r="AA9" s="58">
        <v>75524</v>
      </c>
      <c r="AB9" s="58">
        <v>75525</v>
      </c>
      <c r="AC9" s="58">
        <v>75524.846399999995</v>
      </c>
      <c r="AD9" s="58">
        <v>75529.835300000006</v>
      </c>
      <c r="AE9" s="58">
        <v>75530.152800000011</v>
      </c>
      <c r="AF9" s="58">
        <v>75529.8</v>
      </c>
      <c r="AG9" s="58">
        <v>75530.470300000001</v>
      </c>
      <c r="AH9" s="58" t="s">
        <v>54</v>
      </c>
      <c r="AI9" s="58">
        <v>40423</v>
      </c>
      <c r="AJ9" s="58">
        <v>40426</v>
      </c>
      <c r="AK9" s="58">
        <v>40428</v>
      </c>
      <c r="AL9" s="58">
        <v>40428</v>
      </c>
      <c r="AM9" s="58">
        <v>40428</v>
      </c>
      <c r="AN9" s="58">
        <v>40427</v>
      </c>
      <c r="AO9" s="58">
        <v>40427</v>
      </c>
      <c r="AP9" s="58">
        <v>40428.370000000003</v>
      </c>
      <c r="AQ9" s="58">
        <v>40433</v>
      </c>
      <c r="AR9" s="58">
        <v>40433</v>
      </c>
      <c r="AS9" s="58">
        <v>40433.08</v>
      </c>
      <c r="AT9" s="58">
        <v>40433.26</v>
      </c>
      <c r="AU9" s="58">
        <v>41180.93</v>
      </c>
      <c r="AV9" s="58">
        <v>41928.6</v>
      </c>
      <c r="AW9" s="58">
        <v>41937.26</v>
      </c>
      <c r="AX9" s="58" t="s">
        <v>54</v>
      </c>
      <c r="AY9" s="58">
        <v>3406831</v>
      </c>
      <c r="AZ9" s="58">
        <v>3407155</v>
      </c>
      <c r="BA9" s="58">
        <v>3407872</v>
      </c>
      <c r="BB9" s="58">
        <v>3408136</v>
      </c>
      <c r="BC9" s="58">
        <v>3408188.14</v>
      </c>
      <c r="BD9" s="58">
        <v>3408281.29</v>
      </c>
      <c r="BE9" s="58">
        <v>3408338</v>
      </c>
      <c r="BF9" s="58">
        <v>3408413.12</v>
      </c>
      <c r="BG9" s="58">
        <v>3408525.74</v>
      </c>
      <c r="BH9" s="58">
        <v>3408601.06</v>
      </c>
      <c r="BI9" s="58">
        <v>3408650.52</v>
      </c>
      <c r="BJ9" s="58">
        <v>3408831</v>
      </c>
      <c r="BK9" s="58">
        <v>3409028.25</v>
      </c>
      <c r="BL9" s="58">
        <v>3409225.5</v>
      </c>
      <c r="BM9" s="58">
        <v>3409771.64</v>
      </c>
      <c r="BN9" s="58" t="s">
        <v>54</v>
      </c>
      <c r="BO9" s="58">
        <v>256991</v>
      </c>
      <c r="BP9" s="58">
        <v>257026</v>
      </c>
      <c r="BQ9" s="58">
        <v>257045</v>
      </c>
      <c r="BR9" s="58">
        <v>256929</v>
      </c>
      <c r="BS9" s="58">
        <v>256952</v>
      </c>
      <c r="BT9" s="58">
        <v>256956</v>
      </c>
      <c r="BU9" s="58">
        <v>256967.62</v>
      </c>
      <c r="BV9" s="58">
        <v>256973.77</v>
      </c>
      <c r="BW9" s="58">
        <v>256980.1</v>
      </c>
      <c r="BX9" s="58">
        <v>256966.79</v>
      </c>
      <c r="BY9" s="58">
        <v>256967.43</v>
      </c>
      <c r="BZ9" s="58">
        <v>256969.14</v>
      </c>
      <c r="CA9" s="58">
        <v>256972.77000000002</v>
      </c>
      <c r="CB9" s="58">
        <v>256976.4</v>
      </c>
      <c r="CC9" s="58">
        <v>256977.69</v>
      </c>
      <c r="CD9" s="58" t="s">
        <v>54</v>
      </c>
      <c r="CE9" s="58">
        <v>3575151</v>
      </c>
      <c r="CF9" s="58">
        <v>3575180</v>
      </c>
      <c r="CG9" s="58">
        <v>3575188</v>
      </c>
      <c r="CH9" s="58">
        <v>3575130</v>
      </c>
      <c r="CI9" s="58">
        <v>3575162.47</v>
      </c>
      <c r="CJ9" s="58">
        <v>3575164.53</v>
      </c>
      <c r="CK9" s="58">
        <v>3575168</v>
      </c>
      <c r="CL9" s="58">
        <v>3575174.26</v>
      </c>
      <c r="CM9" s="58">
        <v>3575174.31</v>
      </c>
      <c r="CN9" s="58">
        <v>3575154</v>
      </c>
      <c r="CO9" s="58">
        <v>3575140</v>
      </c>
      <c r="CP9" s="58">
        <v>3575144</v>
      </c>
      <c r="CQ9" s="58">
        <v>3575145.5</v>
      </c>
      <c r="CR9" s="58">
        <v>3575147</v>
      </c>
      <c r="CS9" s="58">
        <v>3575141</v>
      </c>
      <c r="CT9" s="58" t="s">
        <v>54</v>
      </c>
      <c r="CU9" s="58">
        <v>2111397</v>
      </c>
      <c r="CV9" s="58">
        <v>2111442</v>
      </c>
      <c r="CW9" s="58">
        <v>2111477</v>
      </c>
      <c r="CX9" s="58">
        <v>2111484</v>
      </c>
      <c r="CY9" s="58">
        <v>2111492.27</v>
      </c>
      <c r="CZ9" s="58">
        <v>2111496.2200000002</v>
      </c>
      <c r="DA9" s="58">
        <v>2111482.89</v>
      </c>
      <c r="DB9" s="58">
        <v>2111493.87</v>
      </c>
      <c r="DC9" s="58">
        <v>2111494</v>
      </c>
      <c r="DD9" s="58">
        <v>2111484</v>
      </c>
      <c r="DE9" s="58">
        <v>2111491</v>
      </c>
      <c r="DF9" s="58">
        <v>2111489.42</v>
      </c>
      <c r="DG9" s="58">
        <v>2111482.71</v>
      </c>
      <c r="DH9" s="58">
        <v>2111476</v>
      </c>
      <c r="DI9" s="58">
        <v>2111493.46</v>
      </c>
      <c r="DJ9" s="58" t="s">
        <v>54</v>
      </c>
      <c r="DK9" s="58"/>
      <c r="DL9" s="58">
        <v>1840914</v>
      </c>
      <c r="DM9" s="58">
        <v>1841265</v>
      </c>
      <c r="DN9" s="58">
        <v>1841294</v>
      </c>
      <c r="DO9" s="58">
        <v>1841322</v>
      </c>
      <c r="DP9" s="58">
        <v>1841333</v>
      </c>
      <c r="DQ9" s="58">
        <v>1841397</v>
      </c>
      <c r="DR9" s="58">
        <v>1841482</v>
      </c>
      <c r="DS9" s="58">
        <v>1841566</v>
      </c>
      <c r="DT9" s="58">
        <v>1841716</v>
      </c>
      <c r="DU9" s="58">
        <v>1841809</v>
      </c>
      <c r="DV9" s="58">
        <v>1841947</v>
      </c>
      <c r="DW9" s="58">
        <v>1841958.75</v>
      </c>
      <c r="DX9" s="58">
        <v>1841970.5</v>
      </c>
      <c r="DY9" s="58">
        <v>1841982.6296999999</v>
      </c>
      <c r="DZ9" s="58" t="s">
        <v>54</v>
      </c>
      <c r="EA9" s="58">
        <v>1984878</v>
      </c>
      <c r="EB9" s="58">
        <v>1985204</v>
      </c>
      <c r="EC9" s="58">
        <v>1985303</v>
      </c>
      <c r="ED9" s="58">
        <v>1985308</v>
      </c>
      <c r="EE9" s="58">
        <v>1985281.18</v>
      </c>
      <c r="EF9" s="58">
        <v>1985292.35</v>
      </c>
      <c r="EG9" s="58">
        <v>1985359.5</v>
      </c>
      <c r="EH9" s="58">
        <v>1985336.584</v>
      </c>
      <c r="EI9" s="58">
        <v>1985321.0212000001</v>
      </c>
      <c r="EJ9" s="58">
        <v>1985343.45</v>
      </c>
      <c r="EK9" s="58">
        <v>1985319.0736</v>
      </c>
      <c r="EL9" s="58">
        <v>1985360.0114</v>
      </c>
      <c r="EM9" s="58">
        <v>1985382.9556999998</v>
      </c>
      <c r="EN9" s="58">
        <v>1985405.9</v>
      </c>
      <c r="EO9" s="58">
        <v>1985412.8806</v>
      </c>
      <c r="EP9" s="58" t="s">
        <v>54</v>
      </c>
      <c r="EQ9" s="58">
        <v>1572897</v>
      </c>
      <c r="ER9" s="58">
        <v>1573126</v>
      </c>
      <c r="ES9" s="58">
        <v>1577055</v>
      </c>
      <c r="ET9" s="58">
        <v>1576297</v>
      </c>
      <c r="EU9" s="58">
        <v>1576304.97</v>
      </c>
      <c r="EV9" s="58">
        <v>1576312.98</v>
      </c>
      <c r="EW9" s="58">
        <v>1576320.99</v>
      </c>
      <c r="EX9" s="58">
        <v>1576329.004</v>
      </c>
      <c r="EY9" s="58">
        <v>1579885.0494000001</v>
      </c>
      <c r="EZ9" s="58">
        <v>1579894</v>
      </c>
      <c r="FA9" s="58">
        <v>1579906.7341</v>
      </c>
      <c r="FB9" s="58">
        <v>1579918.6625999999</v>
      </c>
      <c r="FC9" s="58">
        <v>1579921.9813000001</v>
      </c>
      <c r="FD9" s="58">
        <v>1579925.3</v>
      </c>
      <c r="FE9" s="58">
        <v>1579956.8219999999</v>
      </c>
      <c r="FF9" s="58" t="s">
        <v>54</v>
      </c>
      <c r="FG9" s="58">
        <v>7055003.7999999998</v>
      </c>
      <c r="FH9" s="58">
        <v>7054757.0000000009</v>
      </c>
      <c r="FI9" s="58">
        <v>7055003.8300000001</v>
      </c>
      <c r="FJ9" s="58">
        <v>7055003.8300000001</v>
      </c>
      <c r="FK9" s="58">
        <v>7055036</v>
      </c>
      <c r="FL9" s="58">
        <v>7055220</v>
      </c>
      <c r="FM9" s="58">
        <v>7055238.1100000003</v>
      </c>
      <c r="FN9" s="58">
        <v>7055214.9000000004</v>
      </c>
      <c r="FO9" s="58">
        <v>7055044.7599999895</v>
      </c>
      <c r="FP9" s="58">
        <v>7055036.71</v>
      </c>
      <c r="FQ9" s="58">
        <v>7055005.8100000201</v>
      </c>
      <c r="FR9" s="58">
        <v>7054997.3700000001</v>
      </c>
      <c r="FS9" s="58">
        <v>7055010.085</v>
      </c>
      <c r="FT9" s="58">
        <v>7055022.7999999998</v>
      </c>
      <c r="FU9" s="58">
        <v>7055019.2599999802</v>
      </c>
      <c r="FV9" s="58" t="s">
        <v>54</v>
      </c>
      <c r="FW9" s="58">
        <v>4734320</v>
      </c>
      <c r="FX9" s="58">
        <v>4735187</v>
      </c>
      <c r="FY9" s="58">
        <v>4761227</v>
      </c>
      <c r="FZ9" s="58">
        <v>4761571</v>
      </c>
      <c r="GA9" s="58">
        <v>4761655.33</v>
      </c>
      <c r="GB9" s="58">
        <v>4761807.6500000004</v>
      </c>
      <c r="GC9" s="58">
        <v>4761835.76</v>
      </c>
      <c r="GD9" s="58">
        <v>4761971.6909999996</v>
      </c>
      <c r="GE9" s="58">
        <v>4762428.7934999997</v>
      </c>
      <c r="GF9" s="58">
        <v>4764108.79</v>
      </c>
      <c r="GG9" s="58">
        <v>4762546.58</v>
      </c>
      <c r="GH9" s="58">
        <v>4762660.6151000001</v>
      </c>
      <c r="GI9" s="58">
        <v>4761974.2575500002</v>
      </c>
      <c r="GJ9" s="58">
        <v>4761287.9000000004</v>
      </c>
      <c r="GK9" s="58">
        <v>4761359.7133800397</v>
      </c>
      <c r="GL9" s="58" t="s">
        <v>54</v>
      </c>
      <c r="GM9" s="58"/>
      <c r="GN9" s="58">
        <v>1617544</v>
      </c>
      <c r="GO9" s="58">
        <v>1617150</v>
      </c>
      <c r="GP9" s="58">
        <v>1617198</v>
      </c>
      <c r="GQ9" s="58">
        <v>1617183.53</v>
      </c>
      <c r="GR9" s="58">
        <v>1617209.59</v>
      </c>
      <c r="GS9" s="58">
        <v>1617207</v>
      </c>
      <c r="GT9" s="58">
        <v>1617196.0471000001</v>
      </c>
      <c r="GU9" s="58">
        <v>1617200.5507</v>
      </c>
      <c r="GV9" s="58">
        <v>1617205.22</v>
      </c>
      <c r="GW9" s="58">
        <v>1617207.2404</v>
      </c>
      <c r="GX9" s="58">
        <v>1617207.3174000001</v>
      </c>
      <c r="GY9" s="58">
        <v>1617228.5087000001</v>
      </c>
      <c r="GZ9" s="58">
        <v>1617249.7</v>
      </c>
      <c r="HA9" s="58">
        <v>1617249.8818999999</v>
      </c>
      <c r="HB9" s="58" t="s">
        <v>54</v>
      </c>
      <c r="HC9" s="58"/>
      <c r="HD9" s="58">
        <v>2044587</v>
      </c>
      <c r="HE9" s="58">
        <v>2044727</v>
      </c>
      <c r="HF9" s="58">
        <v>2044657</v>
      </c>
      <c r="HG9" s="58">
        <v>2044467.672</v>
      </c>
      <c r="HH9" s="58">
        <v>2044477.58</v>
      </c>
      <c r="HI9" s="58">
        <v>2044534.11</v>
      </c>
      <c r="HJ9" s="58">
        <v>2044591.17</v>
      </c>
      <c r="HK9" s="58">
        <v>2044646.0221000002</v>
      </c>
      <c r="HL9" s="58">
        <v>2044670.83</v>
      </c>
      <c r="HM9" s="58">
        <v>2044713.8514000003</v>
      </c>
      <c r="HN9" s="58">
        <v>2044769.679</v>
      </c>
      <c r="HO9" s="58">
        <v>2044861.7395000001</v>
      </c>
      <c r="HP9" s="58">
        <v>2044953.8</v>
      </c>
      <c r="HQ9" s="58">
        <v>2045028.6084</v>
      </c>
      <c r="HR9" s="58" t="s">
        <v>54</v>
      </c>
      <c r="HS9" s="58"/>
      <c r="HT9" s="58">
        <v>2947645</v>
      </c>
      <c r="HU9" s="58">
        <v>2947584</v>
      </c>
      <c r="HV9" s="58">
        <v>2947711</v>
      </c>
      <c r="HW9" s="58">
        <v>2947611.54</v>
      </c>
      <c r="HX9" s="58">
        <v>2947662</v>
      </c>
      <c r="HY9" s="58">
        <v>2947715</v>
      </c>
      <c r="HZ9" s="58">
        <v>2947808</v>
      </c>
      <c r="IA9" s="58">
        <v>2947864.43</v>
      </c>
      <c r="IB9" s="58">
        <v>2947971.04</v>
      </c>
      <c r="IC9" s="58">
        <v>2948029</v>
      </c>
      <c r="ID9" s="58">
        <v>2948101</v>
      </c>
      <c r="IE9" s="58">
        <v>2948206.5</v>
      </c>
      <c r="IF9" s="58">
        <v>2948312</v>
      </c>
      <c r="IG9" s="58">
        <v>2948398</v>
      </c>
      <c r="IH9" s="58" t="s">
        <v>54</v>
      </c>
      <c r="II9" s="58"/>
      <c r="IJ9" s="58">
        <v>2342411</v>
      </c>
      <c r="IK9" s="58">
        <v>2317012</v>
      </c>
      <c r="IL9" s="58">
        <v>2317250</v>
      </c>
      <c r="IM9" s="58">
        <v>2317291</v>
      </c>
      <c r="IN9" s="58">
        <v>2317343.15</v>
      </c>
      <c r="IO9" s="58">
        <v>2317409.83</v>
      </c>
      <c r="IP9" s="58">
        <v>2317844.73</v>
      </c>
      <c r="IQ9" s="58">
        <v>2318013.8892000001</v>
      </c>
      <c r="IR9" s="58">
        <v>2318239.1</v>
      </c>
      <c r="IS9" s="58">
        <v>2318533.8668999998</v>
      </c>
      <c r="IT9" s="58">
        <v>2318623</v>
      </c>
      <c r="IU9" s="58">
        <v>2318849.2999999998</v>
      </c>
      <c r="IV9" s="58">
        <v>2319075.6</v>
      </c>
      <c r="IW9" s="58">
        <v>2319318.0238000001</v>
      </c>
      <c r="IX9" s="60" t="str">
        <f t="shared" si="5"/>
        <v>Gesamtfläche</v>
      </c>
      <c r="IY9" s="63">
        <f t="shared" si="3"/>
        <v>35697048</v>
      </c>
      <c r="IZ9" s="63">
        <f t="shared" si="3"/>
        <v>35703036.829999998</v>
      </c>
      <c r="JA9" s="63">
        <f t="shared" si="3"/>
        <v>35703097.829999998</v>
      </c>
      <c r="JB9" s="63">
        <f t="shared" si="3"/>
        <v>35703078.541999996</v>
      </c>
      <c r="JC9" s="63">
        <f t="shared" si="3"/>
        <v>35703684.840000004</v>
      </c>
      <c r="JD9" s="63">
        <f t="shared" si="3"/>
        <v>35704102.200000003</v>
      </c>
      <c r="JE9" s="63">
        <f t="shared" si="3"/>
        <v>35704963.496299997</v>
      </c>
      <c r="JF9" s="63">
        <f t="shared" si="3"/>
        <v>35709286.425699994</v>
      </c>
      <c r="JG9" s="63">
        <f t="shared" si="3"/>
        <v>35711512.880000003</v>
      </c>
      <c r="JH9" s="63">
        <f t="shared" si="3"/>
        <v>35710445.032800019</v>
      </c>
      <c r="JI9" s="63">
        <f t="shared" si="3"/>
        <v>35711135.310799994</v>
      </c>
      <c r="JJ9" s="63">
        <f t="shared" si="3"/>
        <v>35711898.390550002</v>
      </c>
      <c r="JK9" s="63">
        <f t="shared" si="3"/>
        <v>35712660.799999997</v>
      </c>
      <c r="JL9" s="63">
        <f t="shared" si="3"/>
        <v>35713752.340080015</v>
      </c>
      <c r="JM9" s="62" t="str">
        <f t="shared" si="6"/>
        <v>Gesamtfläche</v>
      </c>
      <c r="JN9" s="64">
        <f t="shared" si="7"/>
        <v>33652461</v>
      </c>
      <c r="JO9" s="64">
        <f t="shared" si="4"/>
        <v>33658309.829999998</v>
      </c>
      <c r="JP9" s="64">
        <f t="shared" si="4"/>
        <v>33658440.829999998</v>
      </c>
      <c r="JQ9" s="64">
        <f t="shared" si="4"/>
        <v>33658610.869999997</v>
      </c>
      <c r="JR9" s="64">
        <f t="shared" si="4"/>
        <v>33659207.260000005</v>
      </c>
      <c r="JS9" s="64">
        <f t="shared" si="4"/>
        <v>33659568.090000004</v>
      </c>
      <c r="JT9" s="64">
        <f t="shared" si="4"/>
        <v>33660372.326299995</v>
      </c>
      <c r="JU9" s="64">
        <f t="shared" si="4"/>
        <v>33664640.403599992</v>
      </c>
      <c r="JV9" s="64">
        <f t="shared" si="4"/>
        <v>33666842.050000004</v>
      </c>
      <c r="JW9" s="64">
        <f t="shared" si="4"/>
        <v>33665731.181400016</v>
      </c>
      <c r="JX9" s="64">
        <f t="shared" si="4"/>
        <v>33666365.631799996</v>
      </c>
      <c r="JY9" s="64">
        <f t="shared" si="4"/>
        <v>33667036.651050001</v>
      </c>
      <c r="JZ9" s="64">
        <f t="shared" si="4"/>
        <v>33667707</v>
      </c>
      <c r="KA9" s="64">
        <f t="shared" si="4"/>
        <v>33668723.731680013</v>
      </c>
    </row>
    <row r="10" spans="1:287" x14ac:dyDescent="0.25">
      <c r="A10" s="58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</row>
    <row r="11" spans="1:287" s="67" customFormat="1" x14ac:dyDescent="0.25">
      <c r="A11" s="65" t="s">
        <v>55</v>
      </c>
      <c r="B11" s="65">
        <f t="shared" ref="B11:BO11" si="8">B8/B9*100</f>
        <v>72.876435953390711</v>
      </c>
      <c r="C11" s="65">
        <f t="shared" si="8"/>
        <v>72.152821153445771</v>
      </c>
      <c r="D11" s="65">
        <f t="shared" si="8"/>
        <v>67.999460134291596</v>
      </c>
      <c r="E11" s="65">
        <f t="shared" si="8"/>
        <v>66.658068567967959</v>
      </c>
      <c r="F11" s="66">
        <f t="shared" si="8"/>
        <v>68.970157790263428</v>
      </c>
      <c r="G11" s="65">
        <f t="shared" si="8"/>
        <v>69.164349152238273</v>
      </c>
      <c r="H11" s="65">
        <f t="shared" si="8"/>
        <v>69.347911410148583</v>
      </c>
      <c r="I11" s="65">
        <f t="shared" si="8"/>
        <v>69.372582001682076</v>
      </c>
      <c r="J11" s="65">
        <f t="shared" si="8"/>
        <v>69.439626426311378</v>
      </c>
      <c r="K11" s="65">
        <f t="shared" si="8"/>
        <v>69.590508488627464</v>
      </c>
      <c r="L11" s="65">
        <f t="shared" si="8"/>
        <v>69.653455002916544</v>
      </c>
      <c r="M11" s="65">
        <f t="shared" si="8"/>
        <v>69.839738916863865</v>
      </c>
      <c r="N11" s="65">
        <f t="shared" si="8"/>
        <v>69.904883684411246</v>
      </c>
      <c r="O11" s="65">
        <f t="shared" si="8"/>
        <v>70.159481405051366</v>
      </c>
      <c r="P11" s="65">
        <f t="shared" si="8"/>
        <v>70.290667683405474</v>
      </c>
      <c r="Q11" s="65">
        <f t="shared" si="8"/>
        <v>70.360527053546392</v>
      </c>
      <c r="R11" s="65" t="s">
        <v>55</v>
      </c>
      <c r="S11" s="65">
        <f t="shared" si="8"/>
        <v>55.101284257910763</v>
      </c>
      <c r="T11" s="65">
        <f t="shared" si="8"/>
        <v>55.81269114162022</v>
      </c>
      <c r="U11" s="65">
        <f t="shared" si="8"/>
        <v>56.563356413752928</v>
      </c>
      <c r="V11" s="65">
        <f t="shared" si="8"/>
        <v>57.026161097283264</v>
      </c>
      <c r="W11" s="65">
        <f t="shared" si="8"/>
        <v>57.085823189865692</v>
      </c>
      <c r="X11" s="65">
        <f t="shared" si="8"/>
        <v>57.590858837626527</v>
      </c>
      <c r="Y11" s="65">
        <f t="shared" si="8"/>
        <v>57.960906115067857</v>
      </c>
      <c r="Z11" s="65">
        <f t="shared" si="8"/>
        <v>58.55106511941208</v>
      </c>
      <c r="AA11" s="65">
        <f t="shared" si="8"/>
        <v>59.015677135744923</v>
      </c>
      <c r="AB11" s="65">
        <f t="shared" si="8"/>
        <v>59.384309831181724</v>
      </c>
      <c r="AC11" s="65">
        <f t="shared" si="8"/>
        <v>59.450219947749552</v>
      </c>
      <c r="AD11" s="65">
        <f t="shared" si="8"/>
        <v>59.485281043635474</v>
      </c>
      <c r="AE11" s="65">
        <f t="shared" si="8"/>
        <v>59.582694237578707</v>
      </c>
      <c r="AF11" s="65">
        <f t="shared" si="8"/>
        <v>59.698953260832141</v>
      </c>
      <c r="AG11" s="65">
        <f t="shared" si="8"/>
        <v>59.715947247319079</v>
      </c>
      <c r="AH11" s="65" t="s">
        <v>55</v>
      </c>
      <c r="AI11" s="65">
        <f t="shared" si="8"/>
        <v>51.913514583281795</v>
      </c>
      <c r="AJ11" s="65">
        <f t="shared" si="8"/>
        <v>53.455696828773554</v>
      </c>
      <c r="AK11" s="65">
        <f t="shared" si="8"/>
        <v>53.927970713366967</v>
      </c>
      <c r="AL11" s="65">
        <f t="shared" si="8"/>
        <v>55.844958939348963</v>
      </c>
      <c r="AM11" s="65">
        <f t="shared" si="8"/>
        <v>56.074997526466809</v>
      </c>
      <c r="AN11" s="65">
        <f t="shared" si="8"/>
        <v>56.192643530313902</v>
      </c>
      <c r="AO11" s="65">
        <f t="shared" si="8"/>
        <v>56.301481683033614</v>
      </c>
      <c r="AP11" s="65">
        <f t="shared" si="8"/>
        <v>56.465645288197365</v>
      </c>
      <c r="AQ11" s="65">
        <f t="shared" si="8"/>
        <v>56.567655133183294</v>
      </c>
      <c r="AR11" s="65">
        <f t="shared" si="8"/>
        <v>56.651744861870256</v>
      </c>
      <c r="AS11" s="65">
        <f t="shared" si="8"/>
        <v>57.020266573805415</v>
      </c>
      <c r="AT11" s="65">
        <f t="shared" si="8"/>
        <v>57.228009811724313</v>
      </c>
      <c r="AU11" s="65">
        <f t="shared" si="8"/>
        <v>56.201984753622611</v>
      </c>
      <c r="AV11" s="65">
        <f t="shared" si="8"/>
        <v>55.403471616032974</v>
      </c>
      <c r="AW11" s="65">
        <f t="shared" si="8"/>
        <v>55.553009424077771</v>
      </c>
      <c r="AX11" s="65" t="s">
        <v>55</v>
      </c>
      <c r="AY11" s="65">
        <f t="shared" si="8"/>
        <v>19.049403976892311</v>
      </c>
      <c r="AZ11" s="65">
        <f t="shared" si="8"/>
        <v>19.596261396971961</v>
      </c>
      <c r="BA11" s="65">
        <f t="shared" si="8"/>
        <v>20.267457228440506</v>
      </c>
      <c r="BB11" s="65">
        <f t="shared" si="8"/>
        <v>20.9711408230188</v>
      </c>
      <c r="BC11" s="65">
        <f t="shared" si="8"/>
        <v>21.145114952486164</v>
      </c>
      <c r="BD11" s="65">
        <f t="shared" si="8"/>
        <v>21.315821030722493</v>
      </c>
      <c r="BE11" s="65">
        <f t="shared" si="8"/>
        <v>21.410934009479107</v>
      </c>
      <c r="BF11" s="65">
        <f t="shared" si="8"/>
        <v>21.621835853043542</v>
      </c>
      <c r="BG11" s="65">
        <f t="shared" si="8"/>
        <v>21.763516739644746</v>
      </c>
      <c r="BH11" s="65">
        <f t="shared" si="8"/>
        <v>21.916852012009876</v>
      </c>
      <c r="BI11" s="65">
        <f t="shared" si="8"/>
        <v>22.067940834251321</v>
      </c>
      <c r="BJ11" s="65">
        <f t="shared" si="8"/>
        <v>22.227562469362667</v>
      </c>
      <c r="BK11" s="65">
        <f t="shared" si="8"/>
        <v>22.32519487041505</v>
      </c>
      <c r="BL11" s="65">
        <f t="shared" si="8"/>
        <v>22.447464974082823</v>
      </c>
      <c r="BM11" s="65">
        <f t="shared" si="8"/>
        <v>22.550866192317795</v>
      </c>
      <c r="BN11" s="65" t="s">
        <v>55</v>
      </c>
      <c r="BO11" s="65">
        <f t="shared" si="8"/>
        <v>18.532166496102974</v>
      </c>
      <c r="BP11" s="65">
        <f t="shared" ref="BP11:CC11" si="9">BP8/BP9*100</f>
        <v>18.944776014877874</v>
      </c>
      <c r="BQ11" s="65">
        <f t="shared" si="9"/>
        <v>19.300900620513918</v>
      </c>
      <c r="BR11" s="65">
        <f t="shared" si="9"/>
        <v>19.700773365404451</v>
      </c>
      <c r="BS11" s="65">
        <f t="shared" si="9"/>
        <v>19.807201344998287</v>
      </c>
      <c r="BT11" s="65">
        <f t="shared" si="9"/>
        <v>19.877722255950438</v>
      </c>
      <c r="BU11" s="65">
        <f t="shared" si="9"/>
        <v>19.931468408354327</v>
      </c>
      <c r="BV11" s="65">
        <f t="shared" si="9"/>
        <v>20.109208033177861</v>
      </c>
      <c r="BW11" s="65">
        <f t="shared" si="9"/>
        <v>20.190936963601462</v>
      </c>
      <c r="BX11" s="65">
        <f t="shared" si="9"/>
        <v>20.26935854240153</v>
      </c>
      <c r="BY11" s="65">
        <f t="shared" si="9"/>
        <v>20.35998492104622</v>
      </c>
      <c r="BZ11" s="65">
        <f t="shared" si="9"/>
        <v>20.431145934488477</v>
      </c>
      <c r="CA11" s="65">
        <f t="shared" si="9"/>
        <v>20.542838060234942</v>
      </c>
      <c r="CB11" s="65">
        <f t="shared" si="9"/>
        <v>20.685129062435305</v>
      </c>
      <c r="CC11" s="65">
        <f t="shared" si="9"/>
        <v>20.751894843478436</v>
      </c>
      <c r="CD11" s="65" t="s">
        <v>55</v>
      </c>
      <c r="CE11" s="65">
        <f t="shared" ref="CE11:CS11" si="10">CE8/CE9*100</f>
        <v>11.839611809403296</v>
      </c>
      <c r="CF11" s="65">
        <f t="shared" si="10"/>
        <v>12.288612041911176</v>
      </c>
      <c r="CG11" s="65">
        <f t="shared" si="10"/>
        <v>12.706856254831914</v>
      </c>
      <c r="CH11" s="65">
        <f t="shared" si="10"/>
        <v>13.197673930738182</v>
      </c>
      <c r="CI11" s="65">
        <f t="shared" si="10"/>
        <v>13.318165929393414</v>
      </c>
      <c r="CJ11" s="65">
        <f t="shared" si="10"/>
        <v>13.426486416836319</v>
      </c>
      <c r="CK11" s="65">
        <f t="shared" si="10"/>
        <v>13.532007446922774</v>
      </c>
      <c r="CL11" s="65">
        <f t="shared" si="10"/>
        <v>13.621492117142287</v>
      </c>
      <c r="CM11" s="65">
        <f t="shared" si="10"/>
        <v>13.710852324847902</v>
      </c>
      <c r="CN11" s="65">
        <f t="shared" si="10"/>
        <v>13.806650007244443</v>
      </c>
      <c r="CO11" s="65">
        <f t="shared" si="10"/>
        <v>13.912294343718006</v>
      </c>
      <c r="CP11" s="65">
        <f t="shared" si="10"/>
        <v>13.996275394781302</v>
      </c>
      <c r="CQ11" s="65">
        <f t="shared" si="10"/>
        <v>14.068098766889348</v>
      </c>
      <c r="CR11" s="65">
        <f t="shared" si="10"/>
        <v>14.135922243197271</v>
      </c>
      <c r="CS11" s="65">
        <f t="shared" si="10"/>
        <v>14.200614744984883</v>
      </c>
      <c r="CT11" s="65" t="s">
        <v>55</v>
      </c>
      <c r="CU11" s="65">
        <f t="shared" ref="CU11:DI11" si="11">CU8/CU9*100</f>
        <v>13.736497683761037</v>
      </c>
      <c r="CV11" s="65">
        <f t="shared" si="11"/>
        <v>14.218387244357174</v>
      </c>
      <c r="CW11" s="65">
        <f t="shared" si="11"/>
        <v>14.529781759403487</v>
      </c>
      <c r="CX11" s="65">
        <f t="shared" si="11"/>
        <v>14.867031907416775</v>
      </c>
      <c r="CY11" s="65">
        <f t="shared" si="11"/>
        <v>14.913010787389716</v>
      </c>
      <c r="CZ11" s="65">
        <f t="shared" si="11"/>
        <v>14.995567929550921</v>
      </c>
      <c r="DA11" s="65">
        <f t="shared" si="11"/>
        <v>15.066549745993916</v>
      </c>
      <c r="DB11" s="65">
        <f t="shared" si="11"/>
        <v>15.139572723457634</v>
      </c>
      <c r="DC11" s="65">
        <f t="shared" si="11"/>
        <v>15.203216300875114</v>
      </c>
      <c r="DD11" s="65">
        <f t="shared" si="11"/>
        <v>15.260688690987005</v>
      </c>
      <c r="DE11" s="65">
        <f t="shared" si="11"/>
        <v>15.332956664271835</v>
      </c>
      <c r="DF11" s="65">
        <f t="shared" si="11"/>
        <v>15.388236707338084</v>
      </c>
      <c r="DG11" s="65">
        <f t="shared" si="11"/>
        <v>15.449806832659313</v>
      </c>
      <c r="DH11" s="65">
        <f t="shared" si="11"/>
        <v>15.512892403228831</v>
      </c>
      <c r="DI11" s="65">
        <f t="shared" si="11"/>
        <v>15.536337962420211</v>
      </c>
      <c r="DJ11" s="65" t="s">
        <v>55</v>
      </c>
      <c r="DK11" s="65"/>
      <c r="DL11" s="65">
        <f t="shared" ref="DL11:DY11" si="12">DL8/DL9*100</f>
        <v>9.9106204852589528</v>
      </c>
      <c r="DM11" s="65">
        <f t="shared" si="12"/>
        <v>10.604339951066251</v>
      </c>
      <c r="DN11" s="65">
        <f t="shared" si="12"/>
        <v>11.257735049372886</v>
      </c>
      <c r="DO11" s="65">
        <f t="shared" si="12"/>
        <v>11.417857387246773</v>
      </c>
      <c r="DP11" s="65">
        <f t="shared" si="12"/>
        <v>11.532025983350106</v>
      </c>
      <c r="DQ11" s="65">
        <f t="shared" si="12"/>
        <v>11.610043896020251</v>
      </c>
      <c r="DR11" s="65">
        <f t="shared" si="12"/>
        <v>11.665441204421221</v>
      </c>
      <c r="DS11" s="65">
        <f t="shared" si="12"/>
        <v>11.724369368244201</v>
      </c>
      <c r="DT11" s="65">
        <f t="shared" si="12"/>
        <v>11.813384908422362</v>
      </c>
      <c r="DU11" s="65">
        <f t="shared" si="12"/>
        <v>12.035341341040249</v>
      </c>
      <c r="DV11" s="65">
        <f t="shared" si="12"/>
        <v>12.170871366005645</v>
      </c>
      <c r="DW11" s="65">
        <f t="shared" si="12"/>
        <v>12.371069656147295</v>
      </c>
      <c r="DX11" s="65">
        <f t="shared" si="12"/>
        <v>12.506834392841796</v>
      </c>
      <c r="DY11" s="65">
        <f t="shared" si="12"/>
        <v>12.625932848122348</v>
      </c>
      <c r="DZ11" s="65" t="s">
        <v>55</v>
      </c>
      <c r="EA11" s="65">
        <f t="shared" ref="EA11:EO11" si="13">EA8/EA9*100</f>
        <v>12.234001283706101</v>
      </c>
      <c r="EB11" s="65">
        <f t="shared" si="13"/>
        <v>12.613414037046066</v>
      </c>
      <c r="EC11" s="65">
        <f t="shared" si="13"/>
        <v>12.98129303184451</v>
      </c>
      <c r="ED11" s="65">
        <f t="shared" si="13"/>
        <v>13.379989402148182</v>
      </c>
      <c r="EE11" s="65">
        <f t="shared" si="13"/>
        <v>13.478661496201763</v>
      </c>
      <c r="EF11" s="65">
        <f t="shared" si="13"/>
        <v>13.570024082347368</v>
      </c>
      <c r="EG11" s="65">
        <f t="shared" si="13"/>
        <v>13.651062187981575</v>
      </c>
      <c r="EH11" s="65">
        <f t="shared" si="13"/>
        <v>13.804272001467332</v>
      </c>
      <c r="EI11" s="65">
        <f t="shared" si="13"/>
        <v>13.953631107605785</v>
      </c>
      <c r="EJ11" s="65">
        <f t="shared" si="13"/>
        <v>14.0534923567003</v>
      </c>
      <c r="EK11" s="65">
        <f t="shared" si="13"/>
        <v>14.139683063184968</v>
      </c>
      <c r="EL11" s="65">
        <f t="shared" si="13"/>
        <v>14.199135898844467</v>
      </c>
      <c r="EM11" s="65">
        <f t="shared" si="13"/>
        <v>14.210402038055536</v>
      </c>
      <c r="EN11" s="65">
        <f t="shared" si="13"/>
        <v>14.21994867648978</v>
      </c>
      <c r="EO11" s="65">
        <f t="shared" si="13"/>
        <v>14.238538873313278</v>
      </c>
      <c r="EP11" s="65" t="s">
        <v>55</v>
      </c>
      <c r="EQ11" s="65">
        <f t="shared" ref="EQ11:FE11" si="14">EQ8/EQ9*100</f>
        <v>10.219677448682273</v>
      </c>
      <c r="ER11" s="65">
        <f t="shared" si="14"/>
        <v>10.495027098910068</v>
      </c>
      <c r="ES11" s="65">
        <f t="shared" si="14"/>
        <v>10.779142135182349</v>
      </c>
      <c r="ET11" s="65">
        <f t="shared" si="14"/>
        <v>11.168580540342333</v>
      </c>
      <c r="EU11" s="65">
        <f t="shared" si="14"/>
        <v>11.363823841778538</v>
      </c>
      <c r="EV11" s="65">
        <f t="shared" si="14"/>
        <v>11.559142905744517</v>
      </c>
      <c r="EW11" s="65">
        <f t="shared" si="14"/>
        <v>11.754460619090025</v>
      </c>
      <c r="EX11" s="65">
        <f t="shared" si="14"/>
        <v>11.949776228313311</v>
      </c>
      <c r="EY11" s="65">
        <f t="shared" si="14"/>
        <v>12.02601665685463</v>
      </c>
      <c r="EZ11" s="65">
        <f t="shared" si="14"/>
        <v>12.176892880155251</v>
      </c>
      <c r="FA11" s="65">
        <f t="shared" si="14"/>
        <v>12.348503686272123</v>
      </c>
      <c r="FB11" s="65">
        <f t="shared" si="14"/>
        <v>12.420271716840976</v>
      </c>
      <c r="FC11" s="65">
        <f t="shared" si="14"/>
        <v>12.497471542077847</v>
      </c>
      <c r="FD11" s="65">
        <f t="shared" si="14"/>
        <v>12.56725238845153</v>
      </c>
      <c r="FE11" s="65">
        <f t="shared" si="14"/>
        <v>12.677286031554601</v>
      </c>
      <c r="FF11" s="65" t="s">
        <v>55</v>
      </c>
      <c r="FG11" s="65">
        <f t="shared" ref="FG11:FU11" si="15">FG8/FG9*100</f>
        <v>8.8854480843794867</v>
      </c>
      <c r="FH11" s="65">
        <f t="shared" si="15"/>
        <v>9.2559928003189889</v>
      </c>
      <c r="FI11" s="65">
        <f t="shared" si="15"/>
        <v>9.8223685868643962</v>
      </c>
      <c r="FJ11" s="65">
        <f t="shared" si="15"/>
        <v>10.410089458448955</v>
      </c>
      <c r="FK11" s="65">
        <f t="shared" si="15"/>
        <v>10.521661406121812</v>
      </c>
      <c r="FL11" s="65">
        <f t="shared" si="15"/>
        <v>10.614467018746403</v>
      </c>
      <c r="FM11" s="65">
        <f t="shared" si="15"/>
        <v>10.703298148501467</v>
      </c>
      <c r="FN11" s="65">
        <f t="shared" si="15"/>
        <v>10.782096800481584</v>
      </c>
      <c r="FO11" s="65">
        <f t="shared" si="15"/>
        <v>10.864246876868876</v>
      </c>
      <c r="FP11" s="65">
        <f t="shared" si="15"/>
        <v>10.970728882288126</v>
      </c>
      <c r="FQ11" s="65">
        <f t="shared" si="15"/>
        <v>11.054291534311249</v>
      </c>
      <c r="FR11" s="65">
        <f t="shared" si="15"/>
        <v>11.13940868839757</v>
      </c>
      <c r="FS11" s="65">
        <f t="shared" si="15"/>
        <v>11.224288703479578</v>
      </c>
      <c r="FT11" s="65">
        <f t="shared" si="15"/>
        <v>11.331701153396697</v>
      </c>
      <c r="FU11" s="65">
        <f t="shared" si="15"/>
        <v>11.424776606492241</v>
      </c>
      <c r="FV11" s="65" t="s">
        <v>55</v>
      </c>
      <c r="FW11" s="65">
        <f t="shared" ref="FW11:GK11" si="16">FW8/FW9*100</f>
        <v>11.33586238361581</v>
      </c>
      <c r="FX11" s="65">
        <f t="shared" si="16"/>
        <v>11.70116407229535</v>
      </c>
      <c r="FY11" s="65">
        <f t="shared" si="16"/>
        <v>12.14701588477088</v>
      </c>
      <c r="FZ11" s="65">
        <f t="shared" si="16"/>
        <v>12.649816625647292</v>
      </c>
      <c r="GA11" s="65">
        <f t="shared" si="16"/>
        <v>12.764017298160891</v>
      </c>
      <c r="GB11" s="65">
        <f t="shared" si="16"/>
        <v>12.853756283078758</v>
      </c>
      <c r="GC11" s="65">
        <f t="shared" si="16"/>
        <v>12.950295874967349</v>
      </c>
      <c r="GD11" s="65">
        <f t="shared" si="16"/>
        <v>13.090451230068014</v>
      </c>
      <c r="GE11" s="65">
        <f t="shared" si="16"/>
        <v>13.19656870372061</v>
      </c>
      <c r="GF11" s="65">
        <f t="shared" si="16"/>
        <v>13.280112144542358</v>
      </c>
      <c r="GG11" s="65">
        <f t="shared" si="16"/>
        <v>13.36139687687842</v>
      </c>
      <c r="GH11" s="65">
        <f t="shared" si="16"/>
        <v>13.445349712086394</v>
      </c>
      <c r="GI11" s="65">
        <f t="shared" si="16"/>
        <v>13.512975190484708</v>
      </c>
      <c r="GJ11" s="65">
        <f t="shared" si="16"/>
        <v>13.576101961824236</v>
      </c>
      <c r="GK11" s="65">
        <f t="shared" si="16"/>
        <v>13.689531360919263</v>
      </c>
      <c r="GL11" s="65" t="s">
        <v>55</v>
      </c>
      <c r="GM11" s="65"/>
      <c r="GN11" s="65">
        <f t="shared" ref="GN11:HA11" si="17">GN8/GN9*100</f>
        <v>7.8859060402684564</v>
      </c>
      <c r="GO11" s="65">
        <f t="shared" si="17"/>
        <v>8.4415174844634073</v>
      </c>
      <c r="GP11" s="65">
        <f t="shared" si="17"/>
        <v>8.7667682003069505</v>
      </c>
      <c r="GQ11" s="65">
        <f t="shared" si="17"/>
        <v>8.8216406705551833</v>
      </c>
      <c r="GR11" s="65">
        <f t="shared" si="17"/>
        <v>8.908055015924063</v>
      </c>
      <c r="GS11" s="65">
        <f t="shared" si="17"/>
        <v>8.9411559559165887</v>
      </c>
      <c r="GT11" s="65">
        <f t="shared" si="17"/>
        <v>8.9633245369314611</v>
      </c>
      <c r="GU11" s="65">
        <f t="shared" si="17"/>
        <v>9.0003299799148415</v>
      </c>
      <c r="GV11" s="65">
        <f t="shared" si="17"/>
        <v>9.0357184229222298</v>
      </c>
      <c r="GW11" s="65">
        <f t="shared" si="17"/>
        <v>9.0819145518834272</v>
      </c>
      <c r="GX11" s="65">
        <f t="shared" si="17"/>
        <v>9.1386583841090392</v>
      </c>
      <c r="GY11" s="65">
        <f t="shared" si="17"/>
        <v>9.1988732080654039</v>
      </c>
      <c r="GZ11" s="65">
        <f t="shared" si="17"/>
        <v>9.2815722890534484</v>
      </c>
      <c r="HA11" s="65">
        <f t="shared" si="17"/>
        <v>9.3967891171808962</v>
      </c>
      <c r="HB11" s="65" t="s">
        <v>55</v>
      </c>
      <c r="HC11" s="65"/>
      <c r="HD11" s="65">
        <f t="shared" ref="HD11:HQ11" si="18">HD8/HD9*100</f>
        <v>8.0026430765724328</v>
      </c>
      <c r="HE11" s="65">
        <f t="shared" si="18"/>
        <v>8.6577816989749721</v>
      </c>
      <c r="HF11" s="65">
        <f t="shared" si="18"/>
        <v>9.362010351858526</v>
      </c>
      <c r="HG11" s="65">
        <f t="shared" si="18"/>
        <v>9.5623840218883149</v>
      </c>
      <c r="HH11" s="65">
        <f t="shared" si="18"/>
        <v>9.6400719640075483</v>
      </c>
      <c r="HI11" s="65">
        <f t="shared" si="18"/>
        <v>9.7977788201342353</v>
      </c>
      <c r="HJ11" s="65">
        <f t="shared" si="18"/>
        <v>10.276276405908575</v>
      </c>
      <c r="HK11" s="65">
        <f t="shared" si="18"/>
        <v>10.72261680165181</v>
      </c>
      <c r="HL11" s="65">
        <f t="shared" si="18"/>
        <v>10.930514424172619</v>
      </c>
      <c r="HM11" s="65">
        <f t="shared" si="18"/>
        <v>10.945030643127376</v>
      </c>
      <c r="HN11" s="65">
        <f t="shared" si="18"/>
        <v>10.990202774813348</v>
      </c>
      <c r="HO11" s="65">
        <f t="shared" si="18"/>
        <v>10.996675015054237</v>
      </c>
      <c r="HP11" s="65">
        <f t="shared" si="18"/>
        <v>10.967509388231655</v>
      </c>
      <c r="HQ11" s="65">
        <f t="shared" si="18"/>
        <v>10.956702184000607</v>
      </c>
      <c r="HR11" s="65" t="s">
        <v>55</v>
      </c>
      <c r="HS11" s="65"/>
      <c r="HT11" s="65">
        <f t="shared" ref="HT11:IG11" si="19">HT8/HT9*100</f>
        <v>7.390476125856404</v>
      </c>
      <c r="HU11" s="65">
        <f t="shared" si="19"/>
        <v>7.7348771061316661</v>
      </c>
      <c r="HV11" s="65">
        <f t="shared" si="19"/>
        <v>8.1973436337551409</v>
      </c>
      <c r="HW11" s="65">
        <f t="shared" si="19"/>
        <v>8.3127215603179518</v>
      </c>
      <c r="HX11" s="65">
        <f t="shared" si="19"/>
        <v>8.4122602930729506</v>
      </c>
      <c r="HY11" s="65">
        <f t="shared" si="19"/>
        <v>8.5152397704662768</v>
      </c>
      <c r="HZ11" s="65">
        <f t="shared" si="19"/>
        <v>8.6017749459937694</v>
      </c>
      <c r="IA11" s="65">
        <f t="shared" si="19"/>
        <v>8.7398880144566213</v>
      </c>
      <c r="IB11" s="65">
        <f t="shared" si="19"/>
        <v>8.8439830806479023</v>
      </c>
      <c r="IC11" s="65">
        <f t="shared" si="19"/>
        <v>8.9281346960969508</v>
      </c>
      <c r="ID11" s="65">
        <f t="shared" si="19"/>
        <v>9.0711953220055896</v>
      </c>
      <c r="IE11" s="65">
        <f t="shared" si="19"/>
        <v>9.1541077600907528</v>
      </c>
      <c r="IF11" s="65">
        <f t="shared" si="19"/>
        <v>9.2133057831057226</v>
      </c>
      <c r="IG11" s="65">
        <f t="shared" si="19"/>
        <v>9.2531266131641665</v>
      </c>
      <c r="IH11" s="65" t="s">
        <v>55</v>
      </c>
      <c r="IJ11" s="65">
        <f t="shared" ref="IJ11:IW11" si="20">IJ8/IJ9*100</f>
        <v>5.8207974603944397</v>
      </c>
      <c r="IK11" s="65">
        <f t="shared" si="20"/>
        <v>6.2174472985034175</v>
      </c>
      <c r="IL11" s="66">
        <f t="shared" si="20"/>
        <v>6.6931923616355595</v>
      </c>
      <c r="IM11" s="65">
        <f t="shared" si="20"/>
        <v>6.8083809931510544</v>
      </c>
      <c r="IN11" s="65">
        <f t="shared" si="20"/>
        <v>6.9795740005100235</v>
      </c>
      <c r="IO11" s="65">
        <f t="shared" si="20"/>
        <v>7.1186825853759323</v>
      </c>
      <c r="IP11" s="65">
        <f t="shared" si="20"/>
        <v>7.2422487074878399</v>
      </c>
      <c r="IQ11" s="65">
        <f t="shared" si="20"/>
        <v>7.3472181117421114</v>
      </c>
      <c r="IR11" s="65">
        <f t="shared" si="20"/>
        <v>7.4612644571476689</v>
      </c>
      <c r="IS11" s="65">
        <f t="shared" si="20"/>
        <v>7.5662892660073631</v>
      </c>
      <c r="IT11" s="65">
        <f t="shared" si="20"/>
        <v>7.7341594558494418</v>
      </c>
      <c r="IU11" s="65">
        <f t="shared" si="20"/>
        <v>7.8538739020254571</v>
      </c>
      <c r="IV11" s="65">
        <f t="shared" si="20"/>
        <v>7.9650960925982757</v>
      </c>
      <c r="IW11" s="65">
        <f t="shared" si="20"/>
        <v>8.0066039669604692</v>
      </c>
      <c r="IX11" s="68" t="s">
        <v>55</v>
      </c>
      <c r="IY11" s="68">
        <f t="shared" ref="IY11:JL11" si="21">IY8/IY9*100</f>
        <v>11.290921871186658</v>
      </c>
      <c r="IZ11" s="68">
        <f t="shared" si="21"/>
        <v>11.778332750861408</v>
      </c>
      <c r="JA11" s="68">
        <f t="shared" si="21"/>
        <v>12.306787021455499</v>
      </c>
      <c r="JB11" s="68">
        <f t="shared" si="21"/>
        <v>12.430462865489893</v>
      </c>
      <c r="JC11" s="68">
        <f t="shared" si="21"/>
        <v>12.542240752089274</v>
      </c>
      <c r="JD11" s="68">
        <f t="shared" si="21"/>
        <v>12.643075170225119</v>
      </c>
      <c r="JE11" s="68">
        <f t="shared" si="21"/>
        <v>12.777147862853175</v>
      </c>
      <c r="JF11" s="68">
        <f t="shared" si="21"/>
        <v>12.895921558056534</v>
      </c>
      <c r="JG11" s="68">
        <f t="shared" si="21"/>
        <v>13.003586562138389</v>
      </c>
      <c r="JH11" s="68">
        <f t="shared" si="21"/>
        <v>13.102349986124299</v>
      </c>
      <c r="JI11" s="68">
        <f t="shared" si="21"/>
        <v>13.199599850510618</v>
      </c>
      <c r="JJ11" s="68">
        <f t="shared" si="21"/>
        <v>13.279009836270328</v>
      </c>
      <c r="JK11" s="68">
        <f t="shared" si="21"/>
        <v>13.357206360832125</v>
      </c>
      <c r="JL11" s="68">
        <f t="shared" si="21"/>
        <v>13.432042775818243</v>
      </c>
      <c r="JM11" s="69" t="s">
        <v>55</v>
      </c>
      <c r="JN11" s="69">
        <f t="shared" ref="JN11:KA11" si="22">JN8/JN9*100</f>
        <v>11.490704349973097</v>
      </c>
      <c r="JO11" s="69">
        <f t="shared" si="22"/>
        <v>11.967904806704315</v>
      </c>
      <c r="JP11" s="69">
        <f t="shared" si="22"/>
        <v>12.485674043030235</v>
      </c>
      <c r="JQ11" s="69">
        <f t="shared" si="22"/>
        <v>12.604673693712662</v>
      </c>
      <c r="JR11" s="69">
        <f t="shared" si="22"/>
        <v>12.718519978595596</v>
      </c>
      <c r="JS11" s="69">
        <f t="shared" si="22"/>
        <v>12.81590286145588</v>
      </c>
      <c r="JT11" s="69">
        <f t="shared" si="22"/>
        <v>12.929055264488742</v>
      </c>
      <c r="JU11" s="69">
        <f t="shared" si="22"/>
        <v>13.02791877744518</v>
      </c>
      <c r="JV11" s="69">
        <f t="shared" si="22"/>
        <v>13.129489375437279</v>
      </c>
      <c r="JW11" s="69">
        <f t="shared" si="22"/>
        <v>13.233376421247623</v>
      </c>
      <c r="JX11" s="69">
        <f t="shared" si="22"/>
        <v>13.333790401360861</v>
      </c>
      <c r="JY11" s="69">
        <f t="shared" si="22"/>
        <v>13.41763383222834</v>
      </c>
      <c r="JZ11" s="69">
        <f t="shared" si="22"/>
        <v>13.502354942081446</v>
      </c>
      <c r="KA11" s="69">
        <f t="shared" si="22"/>
        <v>13.582394252344148</v>
      </c>
    </row>
    <row r="12" spans="1:287" x14ac:dyDescent="0.25">
      <c r="A12" s="57" t="s">
        <v>56</v>
      </c>
      <c r="F12" s="70"/>
      <c r="R12" s="57" t="s">
        <v>56</v>
      </c>
      <c r="AH12" s="57" t="s">
        <v>56</v>
      </c>
      <c r="AX12" s="57" t="s">
        <v>56</v>
      </c>
      <c r="BN12" s="57" t="s">
        <v>56</v>
      </c>
      <c r="CD12" s="57" t="s">
        <v>56</v>
      </c>
      <c r="CT12" s="57" t="s">
        <v>56</v>
      </c>
      <c r="DJ12" s="57" t="s">
        <v>56</v>
      </c>
      <c r="DZ12" s="57" t="s">
        <v>56</v>
      </c>
      <c r="EP12" s="57" t="s">
        <v>56</v>
      </c>
      <c r="FF12" s="57" t="s">
        <v>56</v>
      </c>
      <c r="FV12" s="57" t="s">
        <v>56</v>
      </c>
      <c r="GL12" s="57" t="s">
        <v>56</v>
      </c>
      <c r="HB12" s="57" t="s">
        <v>56</v>
      </c>
      <c r="HR12" s="57" t="s">
        <v>56</v>
      </c>
      <c r="IH12" s="57" t="s">
        <v>56</v>
      </c>
      <c r="IL12" s="70"/>
      <c r="IX12" s="71" t="s">
        <v>56</v>
      </c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2" t="s">
        <v>56</v>
      </c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</row>
    <row r="13" spans="1:287" x14ac:dyDescent="0.25">
      <c r="A13" s="57" t="s">
        <v>57</v>
      </c>
      <c r="B13" s="57">
        <f t="shared" ref="B13:G17" si="23">$D39*B$11+$E39</f>
        <v>55.627242855563352</v>
      </c>
      <c r="C13" s="57">
        <f t="shared" si="23"/>
        <v>55.511049846645115</v>
      </c>
      <c r="D13" s="57">
        <f t="shared" si="23"/>
        <v>54.844132152347029</v>
      </c>
      <c r="E13" s="57">
        <f>$D39*E$11+$E39</f>
        <v>54.628740866485337</v>
      </c>
      <c r="F13" s="72">
        <f>$D39*F$11+$E39</f>
        <v>55</v>
      </c>
      <c r="G13" s="57">
        <f>$D39*G$11+$E39</f>
        <v>55.031181892155196</v>
      </c>
      <c r="H13" s="57">
        <f t="shared" ref="H13:Q17" si="24">$D39*H$11+$E39</f>
        <v>55.060657037041736</v>
      </c>
      <c r="I13" s="57">
        <f t="shared" si="24"/>
        <v>55.064618468264939</v>
      </c>
      <c r="J13" s="57">
        <f t="shared" si="24"/>
        <v>55.075383993554723</v>
      </c>
      <c r="K13" s="57">
        <f t="shared" si="24"/>
        <v>55.099611580958445</v>
      </c>
      <c r="L13" s="57">
        <f t="shared" si="24"/>
        <v>55.109719092436542</v>
      </c>
      <c r="M13" s="57">
        <f t="shared" si="24"/>
        <v>55.139631261834197</v>
      </c>
      <c r="N13" s="57">
        <f t="shared" si="24"/>
        <v>55.15009175346205</v>
      </c>
      <c r="O13" s="57">
        <f t="shared" si="24"/>
        <v>55.190973276652493</v>
      </c>
      <c r="P13" s="57">
        <f t="shared" si="24"/>
        <v>55.212038252675526</v>
      </c>
      <c r="Q13" s="57">
        <f t="shared" si="24"/>
        <v>55.223255782248472</v>
      </c>
      <c r="R13" s="57" t="str">
        <f t="shared" ref="R13:R21" si="25">A13</f>
        <v>an Gebäude-und Freifläche</v>
      </c>
      <c r="S13" s="57">
        <f>$D39*S$11+$E39</f>
        <v>52.773033185400301</v>
      </c>
      <c r="T13" s="57">
        <f t="shared" ref="T13:AG13" si="26">$D39*T$11+$E39</f>
        <v>52.887265932422117</v>
      </c>
      <c r="U13" s="57">
        <f t="shared" si="26"/>
        <v>53.007802517171577</v>
      </c>
      <c r="V13" s="57">
        <f t="shared" si="26"/>
        <v>53.082116459789852</v>
      </c>
      <c r="W13" s="57">
        <f t="shared" si="26"/>
        <v>53.091696581777462</v>
      </c>
      <c r="X13" s="57">
        <f t="shared" si="26"/>
        <v>53.172791677578111</v>
      </c>
      <c r="Y13" s="57">
        <f t="shared" si="26"/>
        <v>53.232211283991887</v>
      </c>
      <c r="Z13" s="57">
        <f t="shared" si="26"/>
        <v>53.326974893664001</v>
      </c>
      <c r="AA13" s="57">
        <f t="shared" si="26"/>
        <v>53.401579045156467</v>
      </c>
      <c r="AB13" s="57">
        <f t="shared" si="26"/>
        <v>53.460771507875165</v>
      </c>
      <c r="AC13" s="57">
        <f t="shared" si="26"/>
        <v>53.471354893901477</v>
      </c>
      <c r="AD13" s="57">
        <f t="shared" si="26"/>
        <v>53.476984759718576</v>
      </c>
      <c r="AE13" s="57">
        <f t="shared" si="26"/>
        <v>53.492626689808262</v>
      </c>
      <c r="AF13" s="57">
        <f t="shared" si="26"/>
        <v>53.511294751499008</v>
      </c>
      <c r="AG13" s="57">
        <f t="shared" si="26"/>
        <v>53.514023527117729</v>
      </c>
      <c r="AH13" s="57" t="str">
        <f t="shared" ref="AH13:AH21" si="27">R13</f>
        <v>an Gebäude-und Freifläche</v>
      </c>
      <c r="AI13" s="57">
        <f>$D39*AI$11+$E39</f>
        <v>52.261163402939196</v>
      </c>
      <c r="AJ13" s="57">
        <f t="shared" ref="AJ13:AW13" si="28">$D39*AJ$11+$E39</f>
        <v>52.508796253203741</v>
      </c>
      <c r="AK13" s="57">
        <f t="shared" si="28"/>
        <v>52.584630693970553</v>
      </c>
      <c r="AL13" s="57">
        <f t="shared" si="28"/>
        <v>52.89244726993698</v>
      </c>
      <c r="AM13" s="57">
        <f t="shared" si="28"/>
        <v>52.929385259052957</v>
      </c>
      <c r="AN13" s="57">
        <f t="shared" si="28"/>
        <v>52.948276032397061</v>
      </c>
      <c r="AO13" s="57">
        <f t="shared" si="28"/>
        <v>52.965752502544674</v>
      </c>
      <c r="AP13" s="57">
        <f t="shared" si="28"/>
        <v>52.992112747305136</v>
      </c>
      <c r="AQ13" s="57">
        <f t="shared" si="28"/>
        <v>53.008492775503974</v>
      </c>
      <c r="AR13" s="57">
        <f t="shared" si="28"/>
        <v>53.02199531662945</v>
      </c>
      <c r="AS13" s="57">
        <f t="shared" si="28"/>
        <v>53.081169958392863</v>
      </c>
      <c r="AT13" s="57">
        <f t="shared" si="28"/>
        <v>53.114527916104691</v>
      </c>
      <c r="AU13" s="57">
        <f t="shared" si="28"/>
        <v>52.949775980771939</v>
      </c>
      <c r="AV13" s="57">
        <f t="shared" si="28"/>
        <v>52.821556320084596</v>
      </c>
      <c r="AW13" s="57">
        <f t="shared" si="28"/>
        <v>52.845568056529295</v>
      </c>
      <c r="AX13" s="57" t="str">
        <f t="shared" ref="AX13:AX21" si="29">AH13</f>
        <v>an Gebäude-und Freifläche</v>
      </c>
      <c r="AY13" s="57">
        <f>$D39*AY$11+$E39</f>
        <v>46.984074132420197</v>
      </c>
      <c r="AZ13" s="57">
        <f t="shared" ref="AZ13:BM13" si="30">$D39*AZ$11+$E39</f>
        <v>47.071884676224933</v>
      </c>
      <c r="BA13" s="57">
        <f t="shared" si="30"/>
        <v>47.179660613419202</v>
      </c>
      <c r="BB13" s="57">
        <f t="shared" si="30"/>
        <v>47.292653208632395</v>
      </c>
      <c r="BC13" s="57">
        <f t="shared" si="30"/>
        <v>47.320588758842646</v>
      </c>
      <c r="BD13" s="57">
        <f t="shared" si="30"/>
        <v>47.347999548219008</v>
      </c>
      <c r="BE13" s="57">
        <f t="shared" si="30"/>
        <v>47.363272125824871</v>
      </c>
      <c r="BF13" s="57">
        <f t="shared" si="30"/>
        <v>47.397137270363125</v>
      </c>
      <c r="BG13" s="57">
        <f t="shared" si="30"/>
        <v>47.419887397256119</v>
      </c>
      <c r="BH13" s="57">
        <f t="shared" si="30"/>
        <v>47.444508903989757</v>
      </c>
      <c r="BI13" s="57">
        <f t="shared" si="30"/>
        <v>47.46876969145773</v>
      </c>
      <c r="BJ13" s="57">
        <f t="shared" si="30"/>
        <v>47.494400618400419</v>
      </c>
      <c r="BK13" s="57">
        <f t="shared" si="30"/>
        <v>47.510077747236167</v>
      </c>
      <c r="BL13" s="57">
        <f t="shared" si="30"/>
        <v>47.529711026222422</v>
      </c>
      <c r="BM13" s="57">
        <f t="shared" si="30"/>
        <v>47.54631447141653</v>
      </c>
      <c r="BN13" s="57" t="str">
        <f t="shared" ref="BN13:BN21" si="31">AX13</f>
        <v>an Gebäude-und Freifläche</v>
      </c>
      <c r="BO13" s="57">
        <f>$D39*BO$11+$E39</f>
        <v>46.901019751521993</v>
      </c>
      <c r="BP13" s="57">
        <f t="shared" ref="BP13:CC13" si="32">$D39*BP$11+$E39</f>
        <v>46.967273705280832</v>
      </c>
      <c r="BQ13" s="57">
        <f t="shared" si="32"/>
        <v>47.024457706329208</v>
      </c>
      <c r="BR13" s="57">
        <f t="shared" si="32"/>
        <v>47.088666477925315</v>
      </c>
      <c r="BS13" s="57">
        <f t="shared" si="32"/>
        <v>47.10575593931145</v>
      </c>
      <c r="BT13" s="57">
        <f t="shared" si="32"/>
        <v>47.117079694485902</v>
      </c>
      <c r="BU13" s="57">
        <f t="shared" si="32"/>
        <v>47.125709876132355</v>
      </c>
      <c r="BV13" s="57">
        <f t="shared" si="32"/>
        <v>47.154250063278631</v>
      </c>
      <c r="BW13" s="57">
        <f t="shared" si="32"/>
        <v>47.167373523913092</v>
      </c>
      <c r="BX13" s="57">
        <f t="shared" si="32"/>
        <v>47.179965913131213</v>
      </c>
      <c r="BY13" s="57">
        <f t="shared" si="32"/>
        <v>47.194518063837485</v>
      </c>
      <c r="BZ13" s="57">
        <f t="shared" si="32"/>
        <v>47.205944602197611</v>
      </c>
      <c r="CA13" s="57">
        <f t="shared" si="32"/>
        <v>47.223879343394096</v>
      </c>
      <c r="CB13" s="57">
        <f t="shared" si="32"/>
        <v>47.246727438387325</v>
      </c>
      <c r="CC13" s="57">
        <f t="shared" si="32"/>
        <v>47.257448221036839</v>
      </c>
      <c r="CD13" s="57" t="str">
        <f t="shared" ref="CD13:CD21" si="33">BN13</f>
        <v>an Gebäude-und Freifläche</v>
      </c>
      <c r="CE13" s="57">
        <f>$D39*CE$11+$E39</f>
        <v>45.826376078594542</v>
      </c>
      <c r="CF13" s="57">
        <f t="shared" ref="CF13:CS13" si="34">$D39*CF$11+$E39</f>
        <v>45.898473398914753</v>
      </c>
      <c r="CG13" s="57">
        <f t="shared" si="34"/>
        <v>45.965632132491791</v>
      </c>
      <c r="CH13" s="57">
        <f t="shared" si="34"/>
        <v>46.044444205708295</v>
      </c>
      <c r="CI13" s="57">
        <f t="shared" si="34"/>
        <v>46.063791969014666</v>
      </c>
      <c r="CJ13" s="57">
        <f t="shared" si="34"/>
        <v>46.081185316088884</v>
      </c>
      <c r="CK13" s="57">
        <f t="shared" si="34"/>
        <v>46.09812914585968</v>
      </c>
      <c r="CL13" s="57">
        <f t="shared" si="34"/>
        <v>46.112497969003783</v>
      </c>
      <c r="CM13" s="57">
        <f t="shared" si="34"/>
        <v>46.126846806826975</v>
      </c>
      <c r="CN13" s="57">
        <f t="shared" si="34"/>
        <v>46.142229329359537</v>
      </c>
      <c r="CO13" s="57">
        <f t="shared" si="34"/>
        <v>46.159192958808475</v>
      </c>
      <c r="CP13" s="57">
        <f t="shared" si="34"/>
        <v>46.172678049240432</v>
      </c>
      <c r="CQ13" s="57">
        <f t="shared" si="34"/>
        <v>46.184210944527436</v>
      </c>
      <c r="CR13" s="57">
        <f t="shared" si="34"/>
        <v>46.195101564492795</v>
      </c>
      <c r="CS13" s="57">
        <f t="shared" si="34"/>
        <v>46.205489434444772</v>
      </c>
      <c r="CT13" s="57" t="str">
        <f t="shared" ref="CT13:CT21" si="35">CD13</f>
        <v>an Gebäude-und Freifläche</v>
      </c>
      <c r="CU13" s="57">
        <f>$D39*CU$11+$E39</f>
        <v>46.13096475938562</v>
      </c>
      <c r="CV13" s="57">
        <f t="shared" ref="CV13:DI13" si="36">$D39*CV$11+$E39</f>
        <v>46.208343218223405</v>
      </c>
      <c r="CW13" s="57">
        <f t="shared" si="36"/>
        <v>46.258344773839212</v>
      </c>
      <c r="CX13" s="57">
        <f t="shared" si="36"/>
        <v>46.312498046352111</v>
      </c>
      <c r="CY13" s="57">
        <f t="shared" si="36"/>
        <v>46.319881013658957</v>
      </c>
      <c r="CZ13" s="57">
        <f t="shared" si="36"/>
        <v>46.3331374627478</v>
      </c>
      <c r="DA13" s="57">
        <f t="shared" si="36"/>
        <v>46.344535226905776</v>
      </c>
      <c r="DB13" s="57">
        <f t="shared" si="36"/>
        <v>46.356260746439546</v>
      </c>
      <c r="DC13" s="57">
        <f t="shared" si="36"/>
        <v>46.366480187444651</v>
      </c>
      <c r="DD13" s="57">
        <f t="shared" si="36"/>
        <v>46.375708702308266</v>
      </c>
      <c r="DE13" s="57">
        <f t="shared" si="36"/>
        <v>46.387312988545951</v>
      </c>
      <c r="DF13" s="57">
        <f t="shared" si="36"/>
        <v>46.396189471638181</v>
      </c>
      <c r="DG13" s="57">
        <f t="shared" si="36"/>
        <v>46.406075972192191</v>
      </c>
      <c r="DH13" s="57">
        <f t="shared" si="36"/>
        <v>46.41620581235626</v>
      </c>
      <c r="DI13" s="57">
        <f t="shared" si="36"/>
        <v>46.41997053644485</v>
      </c>
      <c r="DJ13" s="57" t="str">
        <f t="shared" ref="DJ13:DJ21" si="37">CT13</f>
        <v>an Gebäude-und Freifläche</v>
      </c>
      <c r="DK13" s="57"/>
      <c r="DL13" s="57">
        <f>$D39*DL$11+$E39</f>
        <v>45.51663212898687</v>
      </c>
      <c r="DM13" s="57">
        <f t="shared" ref="DM13:DY13" si="38">$D39*DM$11+$E39</f>
        <v>45.628024754018085</v>
      </c>
      <c r="DN13" s="57">
        <f t="shared" si="38"/>
        <v>45.732942373849042</v>
      </c>
      <c r="DO13" s="57">
        <f t="shared" si="38"/>
        <v>45.758653700143093</v>
      </c>
      <c r="DP13" s="57">
        <f t="shared" si="38"/>
        <v>45.776986095647203</v>
      </c>
      <c r="DQ13" s="57">
        <f t="shared" si="38"/>
        <v>45.789513666978458</v>
      </c>
      <c r="DR13" s="57">
        <f t="shared" si="38"/>
        <v>45.798408979718843</v>
      </c>
      <c r="DS13" s="57">
        <f t="shared" si="38"/>
        <v>45.807871252553973</v>
      </c>
      <c r="DT13" s="57">
        <f t="shared" si="38"/>
        <v>45.822164746073689</v>
      </c>
      <c r="DU13" s="57">
        <f t="shared" si="38"/>
        <v>45.8578049592874</v>
      </c>
      <c r="DV13" s="57">
        <f t="shared" si="38"/>
        <v>45.879567423792949</v>
      </c>
      <c r="DW13" s="57">
        <f t="shared" si="38"/>
        <v>45.911713866504755</v>
      </c>
      <c r="DX13" s="57">
        <f t="shared" si="38"/>
        <v>45.933514019379913</v>
      </c>
      <c r="DY13" s="57">
        <f t="shared" si="38"/>
        <v>45.952638017227407</v>
      </c>
      <c r="DZ13" s="57" t="str">
        <f t="shared" ref="DZ13:DZ21" si="39">DJ13</f>
        <v>an Gebäude-und Freifläche</v>
      </c>
      <c r="EA13" s="57">
        <f>$D39*EA$11+$E39</f>
        <v>45.889704384909464</v>
      </c>
      <c r="EB13" s="57">
        <f t="shared" ref="EB13:EO13" si="40">$D39*EB$11+$E39</f>
        <v>45.950627834009566</v>
      </c>
      <c r="EC13" s="57">
        <f t="shared" si="40"/>
        <v>46.009699272745614</v>
      </c>
      <c r="ED13" s="57">
        <f t="shared" si="40"/>
        <v>46.073719150329502</v>
      </c>
      <c r="EE13" s="57">
        <f t="shared" si="40"/>
        <v>46.089563225803388</v>
      </c>
      <c r="EF13" s="57">
        <f t="shared" si="40"/>
        <v>46.104233591566526</v>
      </c>
      <c r="EG13" s="57">
        <f t="shared" si="40"/>
        <v>46.117246124382859</v>
      </c>
      <c r="EH13" s="57">
        <f t="shared" si="40"/>
        <v>46.141847485806188</v>
      </c>
      <c r="EI13" s="57">
        <f t="shared" si="40"/>
        <v>46.1658305275473</v>
      </c>
      <c r="EJ13" s="57">
        <f t="shared" si="40"/>
        <v>46.181865549229428</v>
      </c>
      <c r="EK13" s="57">
        <f t="shared" si="40"/>
        <v>46.195705450690816</v>
      </c>
      <c r="EL13" s="57">
        <f t="shared" si="40"/>
        <v>46.205251971663749</v>
      </c>
      <c r="EM13" s="57">
        <f t="shared" si="40"/>
        <v>46.20706100958548</v>
      </c>
      <c r="EN13" s="57">
        <f t="shared" si="40"/>
        <v>46.208593942086054</v>
      </c>
      <c r="EO13" s="57">
        <f t="shared" si="40"/>
        <v>46.211579026008422</v>
      </c>
      <c r="EP13" s="57" t="str">
        <f t="shared" ref="EP13:EP21" si="41">DZ13</f>
        <v>an Gebäude-und Freifläche</v>
      </c>
      <c r="EQ13" s="57">
        <f>$D39*EQ$11+$E39</f>
        <v>45.566258336894755</v>
      </c>
      <c r="ER13" s="57">
        <f t="shared" ref="ER13:FE13" si="42">$D39*ER$11+$E39</f>
        <v>45.610472059951533</v>
      </c>
      <c r="ES13" s="57">
        <f t="shared" si="42"/>
        <v>45.656093267458488</v>
      </c>
      <c r="ET13" s="57">
        <f t="shared" si="42"/>
        <v>45.718626565681937</v>
      </c>
      <c r="EU13" s="57">
        <f t="shared" si="42"/>
        <v>45.749977370926288</v>
      </c>
      <c r="EV13" s="57">
        <f t="shared" si="42"/>
        <v>45.78134034158834</v>
      </c>
      <c r="EW13" s="57">
        <f t="shared" si="42"/>
        <v>45.812703095377195</v>
      </c>
      <c r="EX13" s="57">
        <f t="shared" si="42"/>
        <v>45.844065511300805</v>
      </c>
      <c r="EY13" s="57">
        <f t="shared" si="42"/>
        <v>45.85630766664935</v>
      </c>
      <c r="EZ13" s="57">
        <f t="shared" si="42"/>
        <v>45.880534316464768</v>
      </c>
      <c r="FA13" s="57">
        <f t="shared" si="42"/>
        <v>45.908090380723152</v>
      </c>
      <c r="FB13" s="57">
        <f t="shared" si="42"/>
        <v>45.919614389652445</v>
      </c>
      <c r="FC13" s="57">
        <f t="shared" si="42"/>
        <v>45.932010598219371</v>
      </c>
      <c r="FD13" s="57">
        <f t="shared" si="42"/>
        <v>45.9432155189944</v>
      </c>
      <c r="FE13" s="57">
        <f t="shared" si="42"/>
        <v>45.960883952635271</v>
      </c>
      <c r="FF13" s="57" t="str">
        <f t="shared" ref="FF13:FF21" si="43">EP13</f>
        <v>an Gebäude-und Freifläche</v>
      </c>
      <c r="FG13" s="57">
        <f>$D39*FG$11+$E39</f>
        <v>45.352017107393635</v>
      </c>
      <c r="FH13" s="57">
        <f t="shared" ref="FH13:FU13" si="44">$D39*FH$11+$E39</f>
        <v>45.411516589006013</v>
      </c>
      <c r="FI13" s="57">
        <f t="shared" si="44"/>
        <v>45.502461255729457</v>
      </c>
      <c r="FJ13" s="57">
        <f t="shared" si="44"/>
        <v>45.596833367077451</v>
      </c>
      <c r="FK13" s="57">
        <f t="shared" si="44"/>
        <v>45.614748810918513</v>
      </c>
      <c r="FL13" s="57">
        <f t="shared" si="44"/>
        <v>45.629650887791698</v>
      </c>
      <c r="FM13" s="57">
        <f t="shared" si="44"/>
        <v>45.643914769974081</v>
      </c>
      <c r="FN13" s="57">
        <f t="shared" si="44"/>
        <v>45.656567706968971</v>
      </c>
      <c r="FO13" s="57">
        <f t="shared" si="44"/>
        <v>45.669758792279872</v>
      </c>
      <c r="FP13" s="57">
        <f t="shared" si="44"/>
        <v>45.686856928755589</v>
      </c>
      <c r="FQ13" s="57">
        <f t="shared" si="44"/>
        <v>45.700274835592893</v>
      </c>
      <c r="FR13" s="57">
        <f t="shared" si="44"/>
        <v>45.713942353510717</v>
      </c>
      <c r="FS13" s="57">
        <f t="shared" si="44"/>
        <v>45.72757179330403</v>
      </c>
      <c r="FT13" s="57">
        <f t="shared" si="44"/>
        <v>45.744819334056515</v>
      </c>
      <c r="FU13" s="57">
        <f t="shared" si="44"/>
        <v>45.759764740027236</v>
      </c>
      <c r="FV13" s="57" t="str">
        <f t="shared" ref="FV13:FV21" si="45">FF13</f>
        <v>an Gebäude-und Freifläche</v>
      </c>
      <c r="FW13" s="57">
        <f>$D39*FW$11+$E39</f>
        <v>45.745487515331966</v>
      </c>
      <c r="FX13" s="57">
        <f t="shared" ref="FX13:GK13" si="46">$D39*FX$11+$E39</f>
        <v>45.804145108258226</v>
      </c>
      <c r="FY13" s="57">
        <f t="shared" si="46"/>
        <v>45.875736877286613</v>
      </c>
      <c r="FZ13" s="73">
        <f t="shared" si="46"/>
        <v>45.95647310735432</v>
      </c>
      <c r="GA13" s="57">
        <f t="shared" si="46"/>
        <v>45.974810653464282</v>
      </c>
      <c r="GB13" s="57">
        <f t="shared" si="46"/>
        <v>45.989220312685831</v>
      </c>
      <c r="GC13" s="57">
        <f t="shared" si="46"/>
        <v>46.004721965861151</v>
      </c>
      <c r="GD13" s="73">
        <f t="shared" si="46"/>
        <v>46.027227133564168</v>
      </c>
      <c r="GE13" s="57">
        <f t="shared" si="46"/>
        <v>46.04426673607567</v>
      </c>
      <c r="GF13" s="57">
        <f t="shared" si="46"/>
        <v>46.057681558112478</v>
      </c>
      <c r="GG13" s="57">
        <f t="shared" si="46"/>
        <v>46.0707336925215</v>
      </c>
      <c r="GH13" s="57">
        <f t="shared" si="46"/>
        <v>46.084214252248543</v>
      </c>
      <c r="GI13" s="57">
        <f t="shared" si="46"/>
        <v>46.095073079092927</v>
      </c>
      <c r="GJ13" s="57">
        <f t="shared" si="46"/>
        <v>46.105209534988788</v>
      </c>
      <c r="GK13" s="57">
        <f t="shared" si="46"/>
        <v>46.12342323540183</v>
      </c>
      <c r="GL13" s="57" t="str">
        <f t="shared" ref="GL13:GL21" si="47">FV13</f>
        <v>an Gebäude-und Freifläche</v>
      </c>
      <c r="GM13" s="57"/>
      <c r="GN13" s="57">
        <f>$D39*GN$11+$E39</f>
        <v>45.191517629419465</v>
      </c>
      <c r="GO13" s="57">
        <f t="shared" ref="GO13:HA13" si="48">$D39*GO$11+$E39</f>
        <v>45.280733833255169</v>
      </c>
      <c r="GP13" s="57">
        <f t="shared" si="48"/>
        <v>45.332960320786306</v>
      </c>
      <c r="GQ13" s="57">
        <f t="shared" si="48"/>
        <v>45.341771358682998</v>
      </c>
      <c r="GR13" s="57">
        <f t="shared" si="48"/>
        <v>45.355647170513926</v>
      </c>
      <c r="GS13" s="57">
        <f t="shared" si="48"/>
        <v>45.360962288192617</v>
      </c>
      <c r="GT13" s="57">
        <f t="shared" si="48"/>
        <v>45.364521964047455</v>
      </c>
      <c r="GU13" s="57">
        <f t="shared" si="48"/>
        <v>45.370464039536955</v>
      </c>
      <c r="GV13" s="57">
        <f t="shared" si="48"/>
        <v>45.376146468467752</v>
      </c>
      <c r="GW13" s="57">
        <f t="shared" si="48"/>
        <v>45.383564320099289</v>
      </c>
      <c r="GX13" s="57">
        <f t="shared" si="48"/>
        <v>45.392675848227718</v>
      </c>
      <c r="GY13" s="57">
        <f t="shared" si="48"/>
        <v>45.402344723957597</v>
      </c>
      <c r="GZ13" s="57">
        <f t="shared" si="48"/>
        <v>45.415623964591575</v>
      </c>
      <c r="HA13" s="57">
        <f t="shared" si="48"/>
        <v>45.434124677870464</v>
      </c>
      <c r="HB13" s="57" t="str">
        <f t="shared" ref="HB13:HB21" si="49">GL13</f>
        <v>an Gebäude-und Freifläche</v>
      </c>
      <c r="HC13" s="57"/>
      <c r="HD13" s="57">
        <f>$D39*HD$11+$E39</f>
        <v>45.210262447106153</v>
      </c>
      <c r="HE13" s="57">
        <f t="shared" ref="HE13:HQ13" si="50">$D39*HE$11+$E39</f>
        <v>45.315460029855004</v>
      </c>
      <c r="HF13" s="57">
        <f t="shared" si="50"/>
        <v>45.42854014672271</v>
      </c>
      <c r="HG13" s="57">
        <f t="shared" si="50"/>
        <v>45.460714750711638</v>
      </c>
      <c r="HH13" s="57">
        <f t="shared" si="50"/>
        <v>45.473189337677226</v>
      </c>
      <c r="HI13" s="57">
        <f t="shared" si="50"/>
        <v>45.498512802788483</v>
      </c>
      <c r="HJ13" s="57">
        <f t="shared" si="50"/>
        <v>45.57534660200799</v>
      </c>
      <c r="HK13" s="57">
        <f t="shared" si="50"/>
        <v>45.647016824323934</v>
      </c>
      <c r="HL13" s="57">
        <f t="shared" si="50"/>
        <v>45.680399572036499</v>
      </c>
      <c r="HM13" s="57">
        <f t="shared" si="50"/>
        <v>45.68273048505624</v>
      </c>
      <c r="HN13" s="57">
        <f t="shared" si="50"/>
        <v>45.689983910359658</v>
      </c>
      <c r="HO13" s="57">
        <f t="shared" si="50"/>
        <v>45.691023177478137</v>
      </c>
      <c r="HP13" s="57">
        <f t="shared" si="50"/>
        <v>45.686339964893541</v>
      </c>
      <c r="HQ13" s="57">
        <f t="shared" si="50"/>
        <v>45.68460461954448</v>
      </c>
      <c r="HR13" s="57" t="str">
        <f t="shared" ref="HR13:HR21" si="51">HB13</f>
        <v>an Gebäude-und Freifläche</v>
      </c>
      <c r="HS13" s="57"/>
      <c r="HT13" s="57">
        <f>$D39*HT$11+$E39</f>
        <v>45.111964955167885</v>
      </c>
      <c r="HU13" s="57">
        <f t="shared" ref="HU13:IG13" si="52">$D39*HU$11+$E39</f>
        <v>45.167266458364914</v>
      </c>
      <c r="HV13" s="57">
        <f t="shared" si="52"/>
        <v>45.24152610227025</v>
      </c>
      <c r="HW13" s="57">
        <f t="shared" si="52"/>
        <v>45.260052683610354</v>
      </c>
      <c r="HX13" s="57">
        <f t="shared" si="52"/>
        <v>45.276035917871994</v>
      </c>
      <c r="HY13" s="57">
        <f t="shared" si="52"/>
        <v>45.292571642868317</v>
      </c>
      <c r="HZ13" s="57">
        <f t="shared" si="52"/>
        <v>45.306466856761915</v>
      </c>
      <c r="IA13" s="57">
        <f t="shared" si="52"/>
        <v>45.32864408834542</v>
      </c>
      <c r="IB13" s="57">
        <f t="shared" si="52"/>
        <v>45.345358946796665</v>
      </c>
      <c r="IC13" s="57">
        <f t="shared" si="52"/>
        <v>45.35887142526601</v>
      </c>
      <c r="ID13" s="57">
        <f t="shared" si="52"/>
        <v>45.381843101057214</v>
      </c>
      <c r="IE13" s="57">
        <f t="shared" si="52"/>
        <v>45.395156601083187</v>
      </c>
      <c r="IF13" s="57">
        <f t="shared" si="52"/>
        <v>45.404662206021953</v>
      </c>
      <c r="IG13" s="57">
        <f t="shared" si="52"/>
        <v>45.411056356697792</v>
      </c>
      <c r="IH13" s="57" t="str">
        <f t="shared" ref="IH13:IH21" si="53">HR13</f>
        <v>an Gebäude-und Freifläche</v>
      </c>
      <c r="II13" s="57"/>
      <c r="IJ13" s="57">
        <f>$D39*IJ$11+$E39</f>
        <v>44.859916921892903</v>
      </c>
      <c r="IK13" s="57">
        <f>$D39*IK$11+$E39</f>
        <v>44.923608181635409</v>
      </c>
      <c r="IL13" s="72">
        <f>$D39*IL$11+$E39</f>
        <v>45</v>
      </c>
      <c r="IM13" s="57">
        <f>$D39*IM$11+$E39</f>
        <v>45.018496185663942</v>
      </c>
      <c r="IN13" s="57">
        <f t="shared" ref="IN13:IW17" si="54">$D39*IN$11+$E39</f>
        <v>45.045985162716811</v>
      </c>
      <c r="IO13" s="57">
        <f t="shared" si="54"/>
        <v>45.068322247368968</v>
      </c>
      <c r="IP13" s="57">
        <f t="shared" si="54"/>
        <v>45.088163631942137</v>
      </c>
      <c r="IQ13" s="57">
        <f t="shared" si="54"/>
        <v>45.105018885490828</v>
      </c>
      <c r="IR13" s="57">
        <f t="shared" si="54"/>
        <v>45.123331650832014</v>
      </c>
      <c r="IS13" s="57">
        <f t="shared" si="54"/>
        <v>45.14019580086515</v>
      </c>
      <c r="IT13" s="57">
        <f t="shared" si="54"/>
        <v>45.167151223096582</v>
      </c>
      <c r="IU13" s="57">
        <f t="shared" si="54"/>
        <v>45.186374132458347</v>
      </c>
      <c r="IV13" s="57">
        <f t="shared" si="54"/>
        <v>45.204233414747925</v>
      </c>
      <c r="IW13" s="57">
        <f t="shared" si="54"/>
        <v>45.210898459211236</v>
      </c>
      <c r="IX13" s="71" t="str">
        <f t="shared" ref="IX13:IX29" si="55">IH13</f>
        <v>an Gebäude-und Freifläche</v>
      </c>
      <c r="IY13" s="71">
        <f t="shared" ref="IY13:JL18" si="56">IY24/IY3*100</f>
        <v>46.206025375683232</v>
      </c>
      <c r="IZ13" s="71">
        <f t="shared" si="56"/>
        <v>46.245994499634918</v>
      </c>
      <c r="JA13" s="71">
        <f t="shared" si="56"/>
        <v>46.323584949960306</v>
      </c>
      <c r="JB13" s="71">
        <f t="shared" si="56"/>
        <v>46.340793710549072</v>
      </c>
      <c r="JC13" s="71">
        <f t="shared" si="56"/>
        <v>46.358812385106347</v>
      </c>
      <c r="JD13" s="71">
        <f t="shared" si="56"/>
        <v>46.373704237752833</v>
      </c>
      <c r="JE13" s="71">
        <f t="shared" si="56"/>
        <v>46.393866777008768</v>
      </c>
      <c r="JF13" s="71">
        <f t="shared" si="56"/>
        <v>46.413892106405278</v>
      </c>
      <c r="JG13" s="71">
        <f t="shared" si="56"/>
        <v>46.432512335428015</v>
      </c>
      <c r="JH13" s="71">
        <f t="shared" si="56"/>
        <v>46.449313256074312</v>
      </c>
      <c r="JI13" s="71">
        <f t="shared" si="56"/>
        <v>46.464374762060743</v>
      </c>
      <c r="JJ13" s="71">
        <f t="shared" si="56"/>
        <v>46.475451621372997</v>
      </c>
      <c r="JK13" s="71">
        <f t="shared" si="56"/>
        <v>46.487715845884416</v>
      </c>
      <c r="JL13" s="71">
        <f t="shared" si="56"/>
        <v>46.49949258481255</v>
      </c>
      <c r="JM13" s="62" t="str">
        <f t="shared" si="6"/>
        <v>an Gebäude-und Freifläche</v>
      </c>
      <c r="JN13" s="74">
        <f t="shared" ref="JN13:KA18" si="57">JN24/JN3*100</f>
        <v>46.247007500638318</v>
      </c>
      <c r="JO13" s="74">
        <f t="shared" si="57"/>
        <v>46.286905512220997</v>
      </c>
      <c r="JP13" s="74">
        <f t="shared" si="57"/>
        <v>46.363172264987227</v>
      </c>
      <c r="JQ13" s="74">
        <f t="shared" si="57"/>
        <v>46.379668557713067</v>
      </c>
      <c r="JR13" s="74">
        <f t="shared" si="57"/>
        <v>46.39774347856131</v>
      </c>
      <c r="JS13" s="74">
        <f t="shared" si="57"/>
        <v>46.411155638671019</v>
      </c>
      <c r="JT13" s="74">
        <f t="shared" si="57"/>
        <v>46.430754518983484</v>
      </c>
      <c r="JU13" s="74">
        <f t="shared" si="57"/>
        <v>46.446618903151872</v>
      </c>
      <c r="JV13" s="74">
        <f t="shared" si="57"/>
        <v>46.462515800658075</v>
      </c>
      <c r="JW13" s="74">
        <f t="shared" si="57"/>
        <v>46.479289108899813</v>
      </c>
      <c r="JX13" s="74">
        <f t="shared" si="57"/>
        <v>46.494202704059759</v>
      </c>
      <c r="JY13" s="74">
        <f t="shared" si="57"/>
        <v>46.505230819870889</v>
      </c>
      <c r="JZ13" s="74">
        <f t="shared" si="57"/>
        <v>46.517660094569472</v>
      </c>
      <c r="KA13" s="74">
        <f t="shared" si="57"/>
        <v>46.529610018206391</v>
      </c>
    </row>
    <row r="14" spans="1:287" x14ac:dyDescent="0.25">
      <c r="A14" s="57" t="s">
        <v>58</v>
      </c>
      <c r="B14" s="57">
        <f t="shared" si="23"/>
        <v>20</v>
      </c>
      <c r="C14" s="57">
        <f t="shared" si="23"/>
        <v>20</v>
      </c>
      <c r="D14" s="57">
        <f t="shared" si="23"/>
        <v>20</v>
      </c>
      <c r="E14" s="57">
        <f t="shared" si="23"/>
        <v>20</v>
      </c>
      <c r="F14" s="72">
        <f t="shared" si="23"/>
        <v>20</v>
      </c>
      <c r="G14" s="57">
        <f t="shared" si="23"/>
        <v>20</v>
      </c>
      <c r="H14" s="57">
        <f t="shared" si="24"/>
        <v>20</v>
      </c>
      <c r="I14" s="57">
        <f t="shared" si="24"/>
        <v>20</v>
      </c>
      <c r="J14" s="57">
        <f t="shared" si="24"/>
        <v>20</v>
      </c>
      <c r="K14" s="57">
        <f t="shared" si="24"/>
        <v>20</v>
      </c>
      <c r="L14" s="57">
        <f t="shared" si="24"/>
        <v>20</v>
      </c>
      <c r="M14" s="57">
        <f t="shared" si="24"/>
        <v>20</v>
      </c>
      <c r="N14" s="57">
        <f t="shared" si="24"/>
        <v>20</v>
      </c>
      <c r="O14" s="57">
        <f t="shared" si="24"/>
        <v>20</v>
      </c>
      <c r="P14" s="57">
        <f t="shared" si="24"/>
        <v>20</v>
      </c>
      <c r="Q14" s="57">
        <f t="shared" si="24"/>
        <v>20</v>
      </c>
      <c r="R14" s="57" t="str">
        <f t="shared" si="25"/>
        <v>an Betriebsfläche ohne Abbauland</v>
      </c>
      <c r="S14" s="57">
        <f t="shared" ref="S14:AG17" si="58">$D40*S$11+$E40</f>
        <v>20</v>
      </c>
      <c r="T14" s="57">
        <f t="shared" si="58"/>
        <v>20</v>
      </c>
      <c r="U14" s="57">
        <f t="shared" si="58"/>
        <v>20</v>
      </c>
      <c r="V14" s="57">
        <f t="shared" si="58"/>
        <v>20</v>
      </c>
      <c r="W14" s="57">
        <f t="shared" si="58"/>
        <v>20</v>
      </c>
      <c r="X14" s="57">
        <f t="shared" si="58"/>
        <v>20</v>
      </c>
      <c r="Y14" s="57">
        <f t="shared" si="58"/>
        <v>20</v>
      </c>
      <c r="Z14" s="57">
        <f t="shared" si="58"/>
        <v>20</v>
      </c>
      <c r="AA14" s="57">
        <f t="shared" si="58"/>
        <v>20</v>
      </c>
      <c r="AB14" s="57">
        <f t="shared" si="58"/>
        <v>20</v>
      </c>
      <c r="AC14" s="57">
        <f t="shared" si="58"/>
        <v>20</v>
      </c>
      <c r="AD14" s="57">
        <f t="shared" si="58"/>
        <v>20</v>
      </c>
      <c r="AE14" s="57">
        <f t="shared" si="58"/>
        <v>20</v>
      </c>
      <c r="AF14" s="57">
        <f t="shared" si="58"/>
        <v>20</v>
      </c>
      <c r="AG14" s="57">
        <f t="shared" si="58"/>
        <v>20</v>
      </c>
      <c r="AH14" s="57" t="str">
        <f t="shared" si="27"/>
        <v>an Betriebsfläche ohne Abbauland</v>
      </c>
      <c r="AI14" s="57">
        <f t="shared" ref="AI14:AW17" si="59">$D40*AI$11+$E40</f>
        <v>20</v>
      </c>
      <c r="AJ14" s="57">
        <f t="shared" si="59"/>
        <v>20</v>
      </c>
      <c r="AK14" s="57">
        <f t="shared" si="59"/>
        <v>20</v>
      </c>
      <c r="AL14" s="57">
        <f t="shared" si="59"/>
        <v>20</v>
      </c>
      <c r="AM14" s="57">
        <f t="shared" si="59"/>
        <v>20</v>
      </c>
      <c r="AN14" s="57">
        <f t="shared" si="59"/>
        <v>20</v>
      </c>
      <c r="AO14" s="57">
        <f t="shared" si="59"/>
        <v>20</v>
      </c>
      <c r="AP14" s="57">
        <f t="shared" si="59"/>
        <v>20</v>
      </c>
      <c r="AQ14" s="57">
        <f t="shared" si="59"/>
        <v>20</v>
      </c>
      <c r="AR14" s="57">
        <f t="shared" si="59"/>
        <v>20</v>
      </c>
      <c r="AS14" s="57">
        <f t="shared" si="59"/>
        <v>20</v>
      </c>
      <c r="AT14" s="57">
        <f t="shared" si="59"/>
        <v>20</v>
      </c>
      <c r="AU14" s="57">
        <f t="shared" si="59"/>
        <v>20</v>
      </c>
      <c r="AV14" s="57">
        <f t="shared" si="59"/>
        <v>20</v>
      </c>
      <c r="AW14" s="57">
        <f t="shared" si="59"/>
        <v>20</v>
      </c>
      <c r="AX14" s="57" t="str">
        <f t="shared" si="29"/>
        <v>an Betriebsfläche ohne Abbauland</v>
      </c>
      <c r="AY14" s="57">
        <f t="shared" ref="AY14:BM17" si="60">$D40*AY$11+$E40</f>
        <v>20</v>
      </c>
      <c r="AZ14" s="57">
        <f t="shared" si="60"/>
        <v>20</v>
      </c>
      <c r="BA14" s="57">
        <f t="shared" si="60"/>
        <v>20</v>
      </c>
      <c r="BB14" s="57">
        <f t="shared" si="60"/>
        <v>20</v>
      </c>
      <c r="BC14" s="57">
        <f t="shared" si="60"/>
        <v>20</v>
      </c>
      <c r="BD14" s="57">
        <f t="shared" si="60"/>
        <v>20</v>
      </c>
      <c r="BE14" s="57">
        <f t="shared" si="60"/>
        <v>20</v>
      </c>
      <c r="BF14" s="57">
        <f t="shared" si="60"/>
        <v>20</v>
      </c>
      <c r="BG14" s="57">
        <f t="shared" si="60"/>
        <v>20</v>
      </c>
      <c r="BH14" s="57">
        <f t="shared" si="60"/>
        <v>20</v>
      </c>
      <c r="BI14" s="57">
        <f t="shared" si="60"/>
        <v>20</v>
      </c>
      <c r="BJ14" s="57">
        <f t="shared" si="60"/>
        <v>20</v>
      </c>
      <c r="BK14" s="57">
        <f t="shared" si="60"/>
        <v>20</v>
      </c>
      <c r="BL14" s="57">
        <f t="shared" si="60"/>
        <v>20</v>
      </c>
      <c r="BM14" s="57">
        <f t="shared" si="60"/>
        <v>20</v>
      </c>
      <c r="BN14" s="57" t="str">
        <f t="shared" si="31"/>
        <v>an Betriebsfläche ohne Abbauland</v>
      </c>
      <c r="BO14" s="57">
        <f t="shared" ref="BO14:CC17" si="61">$D40*BO$11+$E40</f>
        <v>20</v>
      </c>
      <c r="BP14" s="57">
        <f t="shared" si="61"/>
        <v>20</v>
      </c>
      <c r="BQ14" s="57">
        <f t="shared" si="61"/>
        <v>20</v>
      </c>
      <c r="BR14" s="57">
        <f t="shared" si="61"/>
        <v>20</v>
      </c>
      <c r="BS14" s="57">
        <f t="shared" si="61"/>
        <v>20</v>
      </c>
      <c r="BT14" s="57">
        <f t="shared" si="61"/>
        <v>20</v>
      </c>
      <c r="BU14" s="57">
        <f t="shared" si="61"/>
        <v>20</v>
      </c>
      <c r="BV14" s="57">
        <f t="shared" si="61"/>
        <v>20</v>
      </c>
      <c r="BW14" s="57">
        <f t="shared" si="61"/>
        <v>20</v>
      </c>
      <c r="BX14" s="57">
        <f t="shared" si="61"/>
        <v>20</v>
      </c>
      <c r="BY14" s="57">
        <f t="shared" si="61"/>
        <v>20</v>
      </c>
      <c r="BZ14" s="57">
        <f t="shared" si="61"/>
        <v>20</v>
      </c>
      <c r="CA14" s="57">
        <f t="shared" si="61"/>
        <v>20</v>
      </c>
      <c r="CB14" s="57">
        <f t="shared" si="61"/>
        <v>20</v>
      </c>
      <c r="CC14" s="57">
        <f t="shared" si="61"/>
        <v>20</v>
      </c>
      <c r="CD14" s="57" t="str">
        <f t="shared" si="33"/>
        <v>an Betriebsfläche ohne Abbauland</v>
      </c>
      <c r="CE14" s="57">
        <f t="shared" ref="CE14:CS17" si="62">$D40*CE$11+$E40</f>
        <v>20</v>
      </c>
      <c r="CF14" s="57">
        <f t="shared" si="62"/>
        <v>20</v>
      </c>
      <c r="CG14" s="57">
        <f t="shared" si="62"/>
        <v>20</v>
      </c>
      <c r="CH14" s="57">
        <f t="shared" si="62"/>
        <v>20</v>
      </c>
      <c r="CI14" s="57">
        <f t="shared" si="62"/>
        <v>20</v>
      </c>
      <c r="CJ14" s="57">
        <f t="shared" si="62"/>
        <v>20</v>
      </c>
      <c r="CK14" s="57">
        <f t="shared" si="62"/>
        <v>20</v>
      </c>
      <c r="CL14" s="57">
        <f t="shared" si="62"/>
        <v>20</v>
      </c>
      <c r="CM14" s="57">
        <f t="shared" si="62"/>
        <v>20</v>
      </c>
      <c r="CN14" s="57">
        <f t="shared" si="62"/>
        <v>20</v>
      </c>
      <c r="CO14" s="57">
        <f t="shared" si="62"/>
        <v>20</v>
      </c>
      <c r="CP14" s="57">
        <f t="shared" si="62"/>
        <v>20</v>
      </c>
      <c r="CQ14" s="57">
        <f t="shared" si="62"/>
        <v>20</v>
      </c>
      <c r="CR14" s="57">
        <f t="shared" si="62"/>
        <v>20</v>
      </c>
      <c r="CS14" s="57">
        <f t="shared" si="62"/>
        <v>20</v>
      </c>
      <c r="CT14" s="57" t="str">
        <f t="shared" si="35"/>
        <v>an Betriebsfläche ohne Abbauland</v>
      </c>
      <c r="CU14" s="57">
        <f t="shared" ref="CU14:DI17" si="63">$D40*CU$11+$E40</f>
        <v>20</v>
      </c>
      <c r="CV14" s="57">
        <f t="shared" si="63"/>
        <v>20</v>
      </c>
      <c r="CW14" s="57">
        <f t="shared" si="63"/>
        <v>20</v>
      </c>
      <c r="CX14" s="57">
        <f t="shared" si="63"/>
        <v>20</v>
      </c>
      <c r="CY14" s="57">
        <f t="shared" si="63"/>
        <v>20</v>
      </c>
      <c r="CZ14" s="57">
        <f t="shared" si="63"/>
        <v>20</v>
      </c>
      <c r="DA14" s="57">
        <f t="shared" si="63"/>
        <v>20</v>
      </c>
      <c r="DB14" s="57">
        <f t="shared" si="63"/>
        <v>20</v>
      </c>
      <c r="DC14" s="57">
        <f t="shared" si="63"/>
        <v>20</v>
      </c>
      <c r="DD14" s="57">
        <f t="shared" si="63"/>
        <v>20</v>
      </c>
      <c r="DE14" s="57">
        <f t="shared" si="63"/>
        <v>20</v>
      </c>
      <c r="DF14" s="57">
        <f t="shared" si="63"/>
        <v>20</v>
      </c>
      <c r="DG14" s="57">
        <f t="shared" si="63"/>
        <v>20</v>
      </c>
      <c r="DH14" s="57">
        <f t="shared" si="63"/>
        <v>20</v>
      </c>
      <c r="DI14" s="57">
        <f t="shared" si="63"/>
        <v>20</v>
      </c>
      <c r="DJ14" s="57" t="str">
        <f t="shared" si="37"/>
        <v>an Betriebsfläche ohne Abbauland</v>
      </c>
      <c r="DK14" s="57"/>
      <c r="DL14" s="57">
        <f t="shared" ref="DL14:DY17" si="64">$D40*DL$11+$E40</f>
        <v>20</v>
      </c>
      <c r="DM14" s="57">
        <f t="shared" si="64"/>
        <v>20</v>
      </c>
      <c r="DN14" s="57">
        <f t="shared" si="64"/>
        <v>20</v>
      </c>
      <c r="DO14" s="57">
        <f t="shared" si="64"/>
        <v>20</v>
      </c>
      <c r="DP14" s="57">
        <f t="shared" si="64"/>
        <v>20</v>
      </c>
      <c r="DQ14" s="57">
        <f t="shared" si="64"/>
        <v>20</v>
      </c>
      <c r="DR14" s="57">
        <f t="shared" si="64"/>
        <v>20</v>
      </c>
      <c r="DS14" s="57">
        <f t="shared" si="64"/>
        <v>20</v>
      </c>
      <c r="DT14" s="57">
        <f t="shared" si="64"/>
        <v>20</v>
      </c>
      <c r="DU14" s="57">
        <f t="shared" si="64"/>
        <v>20</v>
      </c>
      <c r="DV14" s="57">
        <f t="shared" si="64"/>
        <v>20</v>
      </c>
      <c r="DW14" s="57">
        <f t="shared" si="64"/>
        <v>20</v>
      </c>
      <c r="DX14" s="57">
        <f t="shared" si="64"/>
        <v>20</v>
      </c>
      <c r="DY14" s="57">
        <f t="shared" si="64"/>
        <v>20</v>
      </c>
      <c r="DZ14" s="57" t="str">
        <f t="shared" si="39"/>
        <v>an Betriebsfläche ohne Abbauland</v>
      </c>
      <c r="EA14" s="57">
        <f t="shared" ref="EA14:EO17" si="65">$D40*EA$11+$E40</f>
        <v>20</v>
      </c>
      <c r="EB14" s="57">
        <f t="shared" si="65"/>
        <v>20</v>
      </c>
      <c r="EC14" s="57">
        <f t="shared" si="65"/>
        <v>20</v>
      </c>
      <c r="ED14" s="57">
        <f t="shared" si="65"/>
        <v>20</v>
      </c>
      <c r="EE14" s="57">
        <f t="shared" si="65"/>
        <v>20</v>
      </c>
      <c r="EF14" s="57">
        <f t="shared" si="65"/>
        <v>20</v>
      </c>
      <c r="EG14" s="57">
        <f t="shared" si="65"/>
        <v>20</v>
      </c>
      <c r="EH14" s="57">
        <f t="shared" si="65"/>
        <v>20</v>
      </c>
      <c r="EI14" s="57">
        <f t="shared" si="65"/>
        <v>20</v>
      </c>
      <c r="EJ14" s="57">
        <f t="shared" si="65"/>
        <v>20</v>
      </c>
      <c r="EK14" s="57">
        <f t="shared" si="65"/>
        <v>20</v>
      </c>
      <c r="EL14" s="57">
        <f t="shared" si="65"/>
        <v>20</v>
      </c>
      <c r="EM14" s="57">
        <f t="shared" si="65"/>
        <v>20</v>
      </c>
      <c r="EN14" s="57">
        <f t="shared" si="65"/>
        <v>20</v>
      </c>
      <c r="EO14" s="57">
        <f t="shared" si="65"/>
        <v>20</v>
      </c>
      <c r="EP14" s="57" t="str">
        <f t="shared" si="41"/>
        <v>an Betriebsfläche ohne Abbauland</v>
      </c>
      <c r="EQ14" s="57">
        <f t="shared" ref="EQ14:FE17" si="66">$D40*EQ$11+$E40</f>
        <v>20</v>
      </c>
      <c r="ER14" s="57">
        <f t="shared" si="66"/>
        <v>20</v>
      </c>
      <c r="ES14" s="57">
        <f t="shared" si="66"/>
        <v>20</v>
      </c>
      <c r="ET14" s="57">
        <f t="shared" si="66"/>
        <v>20</v>
      </c>
      <c r="EU14" s="57">
        <f t="shared" si="66"/>
        <v>20</v>
      </c>
      <c r="EV14" s="57">
        <f t="shared" si="66"/>
        <v>20</v>
      </c>
      <c r="EW14" s="57">
        <f t="shared" si="66"/>
        <v>20</v>
      </c>
      <c r="EX14" s="57">
        <f t="shared" si="66"/>
        <v>20</v>
      </c>
      <c r="EY14" s="57">
        <f t="shared" si="66"/>
        <v>20</v>
      </c>
      <c r="EZ14" s="57">
        <f t="shared" si="66"/>
        <v>20</v>
      </c>
      <c r="FA14" s="57">
        <f t="shared" si="66"/>
        <v>20</v>
      </c>
      <c r="FB14" s="57">
        <f t="shared" si="66"/>
        <v>20</v>
      </c>
      <c r="FC14" s="57">
        <f t="shared" si="66"/>
        <v>20</v>
      </c>
      <c r="FD14" s="57">
        <f t="shared" si="66"/>
        <v>20</v>
      </c>
      <c r="FE14" s="57">
        <f t="shared" si="66"/>
        <v>20</v>
      </c>
      <c r="FF14" s="57" t="str">
        <f t="shared" si="43"/>
        <v>an Betriebsfläche ohne Abbauland</v>
      </c>
      <c r="FG14" s="57">
        <f t="shared" ref="FG14:FU17" si="67">$D40*FG$11+$E40</f>
        <v>20</v>
      </c>
      <c r="FH14" s="57">
        <f t="shared" si="67"/>
        <v>20</v>
      </c>
      <c r="FI14" s="57">
        <f t="shared" si="67"/>
        <v>20</v>
      </c>
      <c r="FJ14" s="57">
        <f t="shared" si="67"/>
        <v>20</v>
      </c>
      <c r="FK14" s="57">
        <f t="shared" si="67"/>
        <v>20</v>
      </c>
      <c r="FL14" s="57">
        <f t="shared" si="67"/>
        <v>20</v>
      </c>
      <c r="FM14" s="57">
        <f t="shared" si="67"/>
        <v>20</v>
      </c>
      <c r="FN14" s="57">
        <f t="shared" si="67"/>
        <v>20</v>
      </c>
      <c r="FO14" s="57">
        <f t="shared" si="67"/>
        <v>20</v>
      </c>
      <c r="FP14" s="57">
        <f t="shared" si="67"/>
        <v>20</v>
      </c>
      <c r="FQ14" s="57">
        <f t="shared" si="67"/>
        <v>20</v>
      </c>
      <c r="FR14" s="57">
        <f t="shared" si="67"/>
        <v>20</v>
      </c>
      <c r="FS14" s="57">
        <f t="shared" si="67"/>
        <v>20</v>
      </c>
      <c r="FT14" s="57">
        <f t="shared" si="67"/>
        <v>20</v>
      </c>
      <c r="FU14" s="57">
        <f t="shared" si="67"/>
        <v>20</v>
      </c>
      <c r="FV14" s="57" t="str">
        <f t="shared" si="45"/>
        <v>an Betriebsfläche ohne Abbauland</v>
      </c>
      <c r="FW14" s="57">
        <f t="shared" ref="FW14:GK17" si="68">$D40*FW$11+$E40</f>
        <v>20</v>
      </c>
      <c r="FX14" s="57">
        <f t="shared" si="68"/>
        <v>20</v>
      </c>
      <c r="FY14" s="57">
        <f t="shared" si="68"/>
        <v>20</v>
      </c>
      <c r="FZ14" s="57">
        <f t="shared" si="68"/>
        <v>20</v>
      </c>
      <c r="GA14" s="57">
        <f t="shared" si="68"/>
        <v>20</v>
      </c>
      <c r="GB14" s="57">
        <f t="shared" si="68"/>
        <v>20</v>
      </c>
      <c r="GC14" s="57">
        <f t="shared" si="68"/>
        <v>20</v>
      </c>
      <c r="GD14" s="57">
        <f t="shared" si="68"/>
        <v>20</v>
      </c>
      <c r="GE14" s="57">
        <f t="shared" si="68"/>
        <v>20</v>
      </c>
      <c r="GF14" s="57">
        <f t="shared" si="68"/>
        <v>20</v>
      </c>
      <c r="GG14" s="57">
        <f t="shared" si="68"/>
        <v>20</v>
      </c>
      <c r="GH14" s="57">
        <f t="shared" si="68"/>
        <v>20</v>
      </c>
      <c r="GI14" s="57">
        <f t="shared" si="68"/>
        <v>20</v>
      </c>
      <c r="GJ14" s="57">
        <f t="shared" si="68"/>
        <v>20</v>
      </c>
      <c r="GK14" s="57">
        <f t="shared" si="68"/>
        <v>20</v>
      </c>
      <c r="GL14" s="57" t="str">
        <f t="shared" si="47"/>
        <v>an Betriebsfläche ohne Abbauland</v>
      </c>
      <c r="GM14" s="57"/>
      <c r="GN14" s="57">
        <f t="shared" ref="GN14:HA17" si="69">$D40*GN$11+$E40</f>
        <v>20</v>
      </c>
      <c r="GO14" s="57">
        <f t="shared" si="69"/>
        <v>20</v>
      </c>
      <c r="GP14" s="57">
        <f t="shared" si="69"/>
        <v>20</v>
      </c>
      <c r="GQ14" s="57">
        <f t="shared" si="69"/>
        <v>20</v>
      </c>
      <c r="GR14" s="57">
        <f t="shared" si="69"/>
        <v>20</v>
      </c>
      <c r="GS14" s="57">
        <f t="shared" si="69"/>
        <v>20</v>
      </c>
      <c r="GT14" s="57">
        <f t="shared" si="69"/>
        <v>20</v>
      </c>
      <c r="GU14" s="57">
        <f t="shared" si="69"/>
        <v>20</v>
      </c>
      <c r="GV14" s="57">
        <f t="shared" si="69"/>
        <v>20</v>
      </c>
      <c r="GW14" s="57">
        <f t="shared" si="69"/>
        <v>20</v>
      </c>
      <c r="GX14" s="57">
        <f t="shared" si="69"/>
        <v>20</v>
      </c>
      <c r="GY14" s="57">
        <f t="shared" si="69"/>
        <v>20</v>
      </c>
      <c r="GZ14" s="57">
        <f t="shared" si="69"/>
        <v>20</v>
      </c>
      <c r="HA14" s="57">
        <f t="shared" si="69"/>
        <v>20</v>
      </c>
      <c r="HB14" s="57" t="str">
        <f t="shared" si="49"/>
        <v>an Betriebsfläche ohne Abbauland</v>
      </c>
      <c r="HC14" s="57"/>
      <c r="HD14" s="57">
        <f t="shared" ref="HD14:HQ17" si="70">$D40*HD$11+$E40</f>
        <v>20</v>
      </c>
      <c r="HE14" s="57">
        <f t="shared" si="70"/>
        <v>20</v>
      </c>
      <c r="HF14" s="57">
        <f t="shared" si="70"/>
        <v>20</v>
      </c>
      <c r="HG14" s="57">
        <f t="shared" si="70"/>
        <v>20</v>
      </c>
      <c r="HH14" s="57">
        <f t="shared" si="70"/>
        <v>20</v>
      </c>
      <c r="HI14" s="57">
        <f t="shared" si="70"/>
        <v>20</v>
      </c>
      <c r="HJ14" s="57">
        <f t="shared" si="70"/>
        <v>20</v>
      </c>
      <c r="HK14" s="57">
        <f t="shared" si="70"/>
        <v>20</v>
      </c>
      <c r="HL14" s="57">
        <f t="shared" si="70"/>
        <v>20</v>
      </c>
      <c r="HM14" s="57">
        <f t="shared" si="70"/>
        <v>20</v>
      </c>
      <c r="HN14" s="57">
        <f t="shared" si="70"/>
        <v>20</v>
      </c>
      <c r="HO14" s="57">
        <f t="shared" si="70"/>
        <v>20</v>
      </c>
      <c r="HP14" s="57">
        <f t="shared" si="70"/>
        <v>20</v>
      </c>
      <c r="HQ14" s="57">
        <f t="shared" si="70"/>
        <v>20</v>
      </c>
      <c r="HR14" s="57" t="str">
        <f t="shared" si="51"/>
        <v>an Betriebsfläche ohne Abbauland</v>
      </c>
      <c r="HS14" s="57"/>
      <c r="HT14" s="57">
        <f t="shared" ref="HT14:IG17" si="71">$D40*HT$11+$E40</f>
        <v>20</v>
      </c>
      <c r="HU14" s="57">
        <f t="shared" si="71"/>
        <v>20</v>
      </c>
      <c r="HV14" s="57">
        <f t="shared" si="71"/>
        <v>20</v>
      </c>
      <c r="HW14" s="57">
        <f t="shared" si="71"/>
        <v>20</v>
      </c>
      <c r="HX14" s="57">
        <f t="shared" si="71"/>
        <v>20</v>
      </c>
      <c r="HY14" s="57">
        <f t="shared" si="71"/>
        <v>20</v>
      </c>
      <c r="HZ14" s="57">
        <f t="shared" si="71"/>
        <v>20</v>
      </c>
      <c r="IA14" s="57">
        <f t="shared" si="71"/>
        <v>20</v>
      </c>
      <c r="IB14" s="57">
        <f t="shared" si="71"/>
        <v>20</v>
      </c>
      <c r="IC14" s="57">
        <f t="shared" si="71"/>
        <v>20</v>
      </c>
      <c r="ID14" s="57">
        <f t="shared" si="71"/>
        <v>20</v>
      </c>
      <c r="IE14" s="57">
        <f t="shared" si="71"/>
        <v>20</v>
      </c>
      <c r="IF14" s="57">
        <f t="shared" si="71"/>
        <v>20</v>
      </c>
      <c r="IG14" s="57">
        <f t="shared" si="71"/>
        <v>20</v>
      </c>
      <c r="IH14" s="57" t="str">
        <f t="shared" si="53"/>
        <v>an Betriebsfläche ohne Abbauland</v>
      </c>
      <c r="II14" s="57"/>
      <c r="IJ14" s="57">
        <f t="shared" ref="IJ14:IM17" si="72">$D40*IJ$11+$E40</f>
        <v>20</v>
      </c>
      <c r="IK14" s="57">
        <f t="shared" si="72"/>
        <v>20</v>
      </c>
      <c r="IL14" s="72">
        <f t="shared" si="72"/>
        <v>20</v>
      </c>
      <c r="IM14" s="57">
        <f t="shared" si="72"/>
        <v>20</v>
      </c>
      <c r="IN14" s="57">
        <f t="shared" si="54"/>
        <v>20</v>
      </c>
      <c r="IO14" s="57">
        <f t="shared" si="54"/>
        <v>20</v>
      </c>
      <c r="IP14" s="57">
        <f t="shared" si="54"/>
        <v>20</v>
      </c>
      <c r="IQ14" s="57">
        <f t="shared" si="54"/>
        <v>20</v>
      </c>
      <c r="IR14" s="57">
        <f t="shared" si="54"/>
        <v>20</v>
      </c>
      <c r="IS14" s="57">
        <f t="shared" si="54"/>
        <v>20</v>
      </c>
      <c r="IT14" s="57">
        <f t="shared" si="54"/>
        <v>20</v>
      </c>
      <c r="IU14" s="57">
        <f t="shared" si="54"/>
        <v>20</v>
      </c>
      <c r="IV14" s="57">
        <f t="shared" si="54"/>
        <v>20</v>
      </c>
      <c r="IW14" s="57">
        <f t="shared" si="54"/>
        <v>20</v>
      </c>
      <c r="IX14" s="71" t="str">
        <f t="shared" si="55"/>
        <v>an Betriebsfläche ohne Abbauland</v>
      </c>
      <c r="IY14" s="71">
        <f t="shared" si="56"/>
        <v>20</v>
      </c>
      <c r="IZ14" s="71">
        <f t="shared" si="56"/>
        <v>20</v>
      </c>
      <c r="JA14" s="71">
        <f t="shared" si="56"/>
        <v>20</v>
      </c>
      <c r="JB14" s="71">
        <f t="shared" si="56"/>
        <v>20</v>
      </c>
      <c r="JC14" s="71">
        <f t="shared" si="56"/>
        <v>20</v>
      </c>
      <c r="JD14" s="71">
        <f t="shared" si="56"/>
        <v>19.999999999999993</v>
      </c>
      <c r="JE14" s="71">
        <f t="shared" si="56"/>
        <v>20.000000000000004</v>
      </c>
      <c r="JF14" s="71">
        <f t="shared" si="56"/>
        <v>20.000000000000004</v>
      </c>
      <c r="JG14" s="71">
        <f t="shared" si="56"/>
        <v>20.000000000000004</v>
      </c>
      <c r="JH14" s="71">
        <f t="shared" si="56"/>
        <v>20</v>
      </c>
      <c r="JI14" s="71">
        <f t="shared" si="56"/>
        <v>19.999999999999996</v>
      </c>
      <c r="JJ14" s="71">
        <f t="shared" si="56"/>
        <v>20</v>
      </c>
      <c r="JK14" s="71">
        <f t="shared" si="56"/>
        <v>20</v>
      </c>
      <c r="JL14" s="71">
        <f t="shared" si="56"/>
        <v>19.999999999999993</v>
      </c>
      <c r="JM14" s="62" t="str">
        <f t="shared" si="6"/>
        <v>an Betriebsfläche ohne Abbauland</v>
      </c>
      <c r="JN14" s="74">
        <f t="shared" si="57"/>
        <v>20</v>
      </c>
      <c r="JO14" s="74">
        <f t="shared" si="57"/>
        <v>20</v>
      </c>
      <c r="JP14" s="74">
        <f t="shared" si="57"/>
        <v>20</v>
      </c>
      <c r="JQ14" s="74">
        <f t="shared" si="57"/>
        <v>20</v>
      </c>
      <c r="JR14" s="74">
        <f t="shared" si="57"/>
        <v>20</v>
      </c>
      <c r="JS14" s="74">
        <f t="shared" si="57"/>
        <v>19.999999999999993</v>
      </c>
      <c r="JT14" s="74">
        <f t="shared" si="57"/>
        <v>20.000000000000004</v>
      </c>
      <c r="JU14" s="74">
        <f t="shared" si="57"/>
        <v>20</v>
      </c>
      <c r="JV14" s="74">
        <f t="shared" si="57"/>
        <v>20.000000000000004</v>
      </c>
      <c r="JW14" s="74">
        <f t="shared" si="57"/>
        <v>19.999999999999996</v>
      </c>
      <c r="JX14" s="74">
        <f t="shared" si="57"/>
        <v>19.999999999999996</v>
      </c>
      <c r="JY14" s="74">
        <f t="shared" si="57"/>
        <v>20</v>
      </c>
      <c r="JZ14" s="74">
        <f t="shared" si="57"/>
        <v>20</v>
      </c>
      <c r="KA14" s="74">
        <f t="shared" si="57"/>
        <v>19.999999999999993</v>
      </c>
    </row>
    <row r="15" spans="1:287" x14ac:dyDescent="0.25">
      <c r="A15" s="57" t="s">
        <v>59</v>
      </c>
      <c r="B15" s="57">
        <f t="shared" si="23"/>
        <v>9.6863785722183238</v>
      </c>
      <c r="C15" s="57">
        <f t="shared" si="23"/>
        <v>9.7444750766774426</v>
      </c>
      <c r="D15" s="57">
        <f t="shared" si="23"/>
        <v>10.077933923826484</v>
      </c>
      <c r="E15" s="57">
        <f t="shared" si="23"/>
        <v>10.185629566757331</v>
      </c>
      <c r="F15" s="72">
        <f t="shared" si="23"/>
        <v>10</v>
      </c>
      <c r="G15" s="57">
        <f t="shared" si="23"/>
        <v>9.984409053922402</v>
      </c>
      <c r="H15" s="57">
        <f t="shared" si="24"/>
        <v>9.9696714814791303</v>
      </c>
      <c r="I15" s="57">
        <f t="shared" si="24"/>
        <v>9.9676907658675322</v>
      </c>
      <c r="J15" s="57">
        <f t="shared" si="24"/>
        <v>9.9623080032226383</v>
      </c>
      <c r="K15" s="57">
        <f t="shared" si="24"/>
        <v>9.9501942095207774</v>
      </c>
      <c r="L15" s="57">
        <f t="shared" si="24"/>
        <v>9.945140453781729</v>
      </c>
      <c r="M15" s="57">
        <f t="shared" si="24"/>
        <v>9.9301843690828999</v>
      </c>
      <c r="N15" s="57">
        <f t="shared" si="24"/>
        <v>9.9249541232689769</v>
      </c>
      <c r="O15" s="57">
        <f t="shared" si="24"/>
        <v>9.9045133616737537</v>
      </c>
      <c r="P15" s="57">
        <f t="shared" si="24"/>
        <v>9.8939808736622368</v>
      </c>
      <c r="Q15" s="57">
        <f t="shared" si="24"/>
        <v>9.8883721088757639</v>
      </c>
      <c r="R15" s="57" t="str">
        <f t="shared" si="25"/>
        <v>anErholungsfläche</v>
      </c>
      <c r="S15" s="57">
        <f t="shared" si="58"/>
        <v>11.113483407299849</v>
      </c>
      <c r="T15" s="57">
        <f t="shared" si="58"/>
        <v>11.056367033788941</v>
      </c>
      <c r="U15" s="57">
        <f t="shared" si="58"/>
        <v>10.996098741414212</v>
      </c>
      <c r="V15" s="57">
        <f t="shared" si="58"/>
        <v>10.958941770105074</v>
      </c>
      <c r="W15" s="57">
        <f t="shared" si="58"/>
        <v>10.954151709111269</v>
      </c>
      <c r="X15" s="57">
        <f t="shared" si="58"/>
        <v>10.913604161210944</v>
      </c>
      <c r="Y15" s="57">
        <f t="shared" si="58"/>
        <v>10.883894358004058</v>
      </c>
      <c r="Z15" s="57">
        <f t="shared" si="58"/>
        <v>10.836512553168001</v>
      </c>
      <c r="AA15" s="57">
        <f t="shared" si="58"/>
        <v>10.799210477421767</v>
      </c>
      <c r="AB15" s="57">
        <f t="shared" si="58"/>
        <v>10.769614246062417</v>
      </c>
      <c r="AC15" s="57">
        <f t="shared" si="58"/>
        <v>10.764322553049261</v>
      </c>
      <c r="AD15" s="57">
        <f t="shared" si="58"/>
        <v>10.761507620140712</v>
      </c>
      <c r="AE15" s="57">
        <f t="shared" si="58"/>
        <v>10.753686655095869</v>
      </c>
      <c r="AF15" s="57">
        <f t="shared" si="58"/>
        <v>10.744352624250496</v>
      </c>
      <c r="AG15" s="57">
        <f t="shared" si="58"/>
        <v>10.742988236441136</v>
      </c>
      <c r="AH15" s="57" t="str">
        <f t="shared" si="27"/>
        <v>anErholungsfläche</v>
      </c>
      <c r="AI15" s="57">
        <f t="shared" si="59"/>
        <v>11.369418298530402</v>
      </c>
      <c r="AJ15" s="57">
        <f t="shared" si="59"/>
        <v>11.24560187339813</v>
      </c>
      <c r="AK15" s="57">
        <f t="shared" si="59"/>
        <v>11.207684653014724</v>
      </c>
      <c r="AL15" s="57">
        <f t="shared" si="59"/>
        <v>11.05377636503151</v>
      </c>
      <c r="AM15" s="57">
        <f t="shared" si="59"/>
        <v>11.035307370473522</v>
      </c>
      <c r="AN15" s="57">
        <f t="shared" si="59"/>
        <v>11.02586198380147</v>
      </c>
      <c r="AO15" s="57">
        <f t="shared" si="59"/>
        <v>11.017123748727665</v>
      </c>
      <c r="AP15" s="57">
        <f t="shared" si="59"/>
        <v>11.003943626347432</v>
      </c>
      <c r="AQ15" s="57">
        <f t="shared" si="59"/>
        <v>10.995753612248013</v>
      </c>
      <c r="AR15" s="57">
        <f t="shared" si="59"/>
        <v>10.989002341685275</v>
      </c>
      <c r="AS15" s="57">
        <f t="shared" si="59"/>
        <v>10.959415020803569</v>
      </c>
      <c r="AT15" s="57">
        <f t="shared" si="59"/>
        <v>10.942736041947656</v>
      </c>
      <c r="AU15" s="57">
        <f t="shared" si="59"/>
        <v>11.02511200961403</v>
      </c>
      <c r="AV15" s="57">
        <f t="shared" si="59"/>
        <v>11.089221839957704</v>
      </c>
      <c r="AW15" s="57">
        <f t="shared" si="59"/>
        <v>11.077215971735352</v>
      </c>
      <c r="AX15" s="57" t="str">
        <f t="shared" si="29"/>
        <v>anErholungsfläche</v>
      </c>
      <c r="AY15" s="57">
        <f t="shared" si="60"/>
        <v>14.007962933789901</v>
      </c>
      <c r="AZ15" s="57">
        <f t="shared" si="60"/>
        <v>13.964057661887534</v>
      </c>
      <c r="BA15" s="57">
        <f t="shared" si="60"/>
        <v>13.910169693290401</v>
      </c>
      <c r="BB15" s="57">
        <f t="shared" si="60"/>
        <v>13.853673395683805</v>
      </c>
      <c r="BC15" s="57">
        <f t="shared" si="60"/>
        <v>13.839705620578677</v>
      </c>
      <c r="BD15" s="57">
        <f t="shared" si="60"/>
        <v>13.826000225890494</v>
      </c>
      <c r="BE15" s="57">
        <f t="shared" si="60"/>
        <v>13.818363937087565</v>
      </c>
      <c r="BF15" s="57">
        <f t="shared" si="60"/>
        <v>13.801431364818438</v>
      </c>
      <c r="BG15" s="57">
        <f t="shared" si="60"/>
        <v>13.790056301371939</v>
      </c>
      <c r="BH15" s="57">
        <f t="shared" si="60"/>
        <v>13.777745548005122</v>
      </c>
      <c r="BI15" s="57">
        <f t="shared" si="60"/>
        <v>13.765615154271135</v>
      </c>
      <c r="BJ15" s="57">
        <f t="shared" si="60"/>
        <v>13.75279969079979</v>
      </c>
      <c r="BK15" s="57">
        <f t="shared" si="60"/>
        <v>13.744961126381918</v>
      </c>
      <c r="BL15" s="57">
        <f t="shared" si="60"/>
        <v>13.735144486888789</v>
      </c>
      <c r="BM15" s="57">
        <f t="shared" si="60"/>
        <v>13.726842764291733</v>
      </c>
      <c r="BN15" s="57" t="str">
        <f t="shared" si="31"/>
        <v>anErholungsfläche</v>
      </c>
      <c r="BO15" s="57">
        <f t="shared" si="61"/>
        <v>14.049490124239004</v>
      </c>
      <c r="BP15" s="57">
        <f t="shared" si="61"/>
        <v>14.016363147359584</v>
      </c>
      <c r="BQ15" s="57">
        <f t="shared" si="61"/>
        <v>13.987771146835396</v>
      </c>
      <c r="BR15" s="57">
        <f t="shared" si="61"/>
        <v>13.955666761037342</v>
      </c>
      <c r="BS15" s="57">
        <f t="shared" si="61"/>
        <v>13.947122030344273</v>
      </c>
      <c r="BT15" s="57">
        <f t="shared" si="61"/>
        <v>13.941460152757049</v>
      </c>
      <c r="BU15" s="57">
        <f t="shared" si="61"/>
        <v>13.937145061933823</v>
      </c>
      <c r="BV15" s="57">
        <f t="shared" si="61"/>
        <v>13.922874968360683</v>
      </c>
      <c r="BW15" s="57">
        <f t="shared" si="61"/>
        <v>13.916313238043454</v>
      </c>
      <c r="BX15" s="57">
        <f t="shared" si="61"/>
        <v>13.910017043434395</v>
      </c>
      <c r="BY15" s="57">
        <f t="shared" si="61"/>
        <v>13.902740968081257</v>
      </c>
      <c r="BZ15" s="57">
        <f t="shared" si="61"/>
        <v>13.897027698901194</v>
      </c>
      <c r="CA15" s="57">
        <f t="shared" si="61"/>
        <v>13.888060328302952</v>
      </c>
      <c r="CB15" s="57">
        <f t="shared" si="61"/>
        <v>13.876636280806336</v>
      </c>
      <c r="CC15" s="57">
        <f t="shared" si="61"/>
        <v>13.871275889481581</v>
      </c>
      <c r="CD15" s="57" t="str">
        <f t="shared" si="33"/>
        <v>anErholungsfläche</v>
      </c>
      <c r="CE15" s="57">
        <f t="shared" si="62"/>
        <v>14.586811960702731</v>
      </c>
      <c r="CF15" s="57">
        <f t="shared" si="62"/>
        <v>14.550763300542622</v>
      </c>
      <c r="CG15" s="57">
        <f t="shared" si="62"/>
        <v>14.517183933754104</v>
      </c>
      <c r="CH15" s="57">
        <f t="shared" si="62"/>
        <v>14.477777897145854</v>
      </c>
      <c r="CI15" s="57">
        <f t="shared" si="62"/>
        <v>14.468104015492667</v>
      </c>
      <c r="CJ15" s="57">
        <f t="shared" si="62"/>
        <v>14.459407341955558</v>
      </c>
      <c r="CK15" s="57">
        <f t="shared" si="62"/>
        <v>14.45093542707016</v>
      </c>
      <c r="CL15" s="57">
        <f t="shared" si="62"/>
        <v>14.44375101549811</v>
      </c>
      <c r="CM15" s="57">
        <f t="shared" si="62"/>
        <v>14.436576596586512</v>
      </c>
      <c r="CN15" s="57">
        <f t="shared" si="62"/>
        <v>14.428885335320231</v>
      </c>
      <c r="CO15" s="57">
        <f t="shared" si="62"/>
        <v>14.420403520595762</v>
      </c>
      <c r="CP15" s="57">
        <f t="shared" si="62"/>
        <v>14.413660975379782</v>
      </c>
      <c r="CQ15" s="57">
        <f t="shared" si="62"/>
        <v>14.407894527736284</v>
      </c>
      <c r="CR15" s="57">
        <f t="shared" si="62"/>
        <v>14.402449217753603</v>
      </c>
      <c r="CS15" s="57">
        <f t="shared" si="62"/>
        <v>14.397255282777616</v>
      </c>
      <c r="CT15" s="57" t="str">
        <f t="shared" si="35"/>
        <v>anErholungsfläche</v>
      </c>
      <c r="CU15" s="57">
        <f t="shared" si="63"/>
        <v>14.43451762030719</v>
      </c>
      <c r="CV15" s="57">
        <f t="shared" si="63"/>
        <v>14.395828390888298</v>
      </c>
      <c r="CW15" s="57">
        <f t="shared" si="63"/>
        <v>14.370827613080394</v>
      </c>
      <c r="CX15" s="57">
        <f t="shared" si="63"/>
        <v>14.343750976823944</v>
      </c>
      <c r="CY15" s="57">
        <f t="shared" si="63"/>
        <v>14.34005949317052</v>
      </c>
      <c r="CZ15" s="57">
        <f t="shared" si="63"/>
        <v>14.3334312686261</v>
      </c>
      <c r="DA15" s="57">
        <f t="shared" si="63"/>
        <v>14.327732386547112</v>
      </c>
      <c r="DB15" s="57">
        <f t="shared" si="63"/>
        <v>14.321869626780227</v>
      </c>
      <c r="DC15" s="57">
        <f t="shared" si="63"/>
        <v>14.316759906277674</v>
      </c>
      <c r="DD15" s="57">
        <f t="shared" si="63"/>
        <v>14.312145648845867</v>
      </c>
      <c r="DE15" s="57">
        <f t="shared" si="63"/>
        <v>14.306343505727025</v>
      </c>
      <c r="DF15" s="57">
        <f t="shared" si="63"/>
        <v>14.30190526418091</v>
      </c>
      <c r="DG15" s="57">
        <f t="shared" si="63"/>
        <v>14.296962013903904</v>
      </c>
      <c r="DH15" s="57">
        <f t="shared" si="63"/>
        <v>14.29189709382187</v>
      </c>
      <c r="DI15" s="57">
        <f t="shared" si="63"/>
        <v>14.290014731777573</v>
      </c>
      <c r="DJ15" s="57" t="str">
        <f t="shared" si="37"/>
        <v>anErholungsfläche</v>
      </c>
      <c r="DK15" s="57"/>
      <c r="DL15" s="57">
        <f t="shared" si="64"/>
        <v>14.741683935506565</v>
      </c>
      <c r="DM15" s="57">
        <f t="shared" si="64"/>
        <v>14.685987622990957</v>
      </c>
      <c r="DN15" s="57">
        <f t="shared" si="64"/>
        <v>14.633528813075479</v>
      </c>
      <c r="DO15" s="57">
        <f t="shared" si="64"/>
        <v>14.620673149928454</v>
      </c>
      <c r="DP15" s="57">
        <f t="shared" si="64"/>
        <v>14.611506952176398</v>
      </c>
      <c r="DQ15" s="57">
        <f t="shared" si="64"/>
        <v>14.605243166510769</v>
      </c>
      <c r="DR15" s="57">
        <f t="shared" si="64"/>
        <v>14.600795510140578</v>
      </c>
      <c r="DS15" s="57">
        <f t="shared" si="64"/>
        <v>14.596064373723012</v>
      </c>
      <c r="DT15" s="57">
        <f t="shared" si="64"/>
        <v>14.588917626963154</v>
      </c>
      <c r="DU15" s="57">
        <f t="shared" si="64"/>
        <v>14.571097520356302</v>
      </c>
      <c r="DV15" s="57">
        <f t="shared" si="64"/>
        <v>14.560216288103526</v>
      </c>
      <c r="DW15" s="57">
        <f t="shared" si="64"/>
        <v>14.544143066747623</v>
      </c>
      <c r="DX15" s="57">
        <f t="shared" si="64"/>
        <v>14.533242990310043</v>
      </c>
      <c r="DY15" s="57">
        <f t="shared" si="64"/>
        <v>14.523680991386296</v>
      </c>
      <c r="DZ15" s="57" t="str">
        <f t="shared" si="39"/>
        <v>anErholungsfläche</v>
      </c>
      <c r="EA15" s="57">
        <f t="shared" si="65"/>
        <v>14.555147807545268</v>
      </c>
      <c r="EB15" s="57">
        <f t="shared" si="65"/>
        <v>14.524686082995219</v>
      </c>
      <c r="EC15" s="57">
        <f t="shared" si="65"/>
        <v>14.495150363627193</v>
      </c>
      <c r="ED15" s="57">
        <f t="shared" si="65"/>
        <v>14.463140424835249</v>
      </c>
      <c r="EE15" s="57">
        <f t="shared" si="65"/>
        <v>14.455218387098306</v>
      </c>
      <c r="EF15" s="57">
        <f t="shared" si="65"/>
        <v>14.447883204216739</v>
      </c>
      <c r="EG15" s="57">
        <f t="shared" si="65"/>
        <v>14.441376937808569</v>
      </c>
      <c r="EH15" s="57">
        <f t="shared" si="65"/>
        <v>14.429076257096906</v>
      </c>
      <c r="EI15" s="57">
        <f t="shared" si="65"/>
        <v>14.41708473622635</v>
      </c>
      <c r="EJ15" s="57">
        <f t="shared" si="65"/>
        <v>14.409067225385288</v>
      </c>
      <c r="EK15" s="57">
        <f t="shared" si="65"/>
        <v>14.402147274654592</v>
      </c>
      <c r="EL15" s="57">
        <f t="shared" si="65"/>
        <v>14.397374014168125</v>
      </c>
      <c r="EM15" s="57">
        <f t="shared" si="65"/>
        <v>14.39646949520726</v>
      </c>
      <c r="EN15" s="57">
        <f t="shared" si="65"/>
        <v>14.395703028956975</v>
      </c>
      <c r="EO15" s="57">
        <f t="shared" si="65"/>
        <v>14.394210486995789</v>
      </c>
      <c r="EP15" s="57" t="str">
        <f t="shared" si="41"/>
        <v>anErholungsfläche</v>
      </c>
      <c r="EQ15" s="57">
        <f t="shared" si="66"/>
        <v>14.716870831552622</v>
      </c>
      <c r="ER15" s="57">
        <f t="shared" si="66"/>
        <v>14.694763970024233</v>
      </c>
      <c r="ES15" s="57">
        <f t="shared" si="66"/>
        <v>14.671953366270756</v>
      </c>
      <c r="ET15" s="57">
        <f t="shared" si="66"/>
        <v>14.640686717159031</v>
      </c>
      <c r="EU15" s="57">
        <f t="shared" si="66"/>
        <v>14.625011314536856</v>
      </c>
      <c r="EV15" s="57">
        <f t="shared" si="66"/>
        <v>14.60932982920583</v>
      </c>
      <c r="EW15" s="57">
        <f t="shared" si="66"/>
        <v>14.593648452311403</v>
      </c>
      <c r="EX15" s="57">
        <f t="shared" si="66"/>
        <v>14.577967244349598</v>
      </c>
      <c r="EY15" s="57">
        <f t="shared" si="66"/>
        <v>14.571846166675325</v>
      </c>
      <c r="EZ15" s="57">
        <f t="shared" si="66"/>
        <v>14.559732841767616</v>
      </c>
      <c r="FA15" s="57">
        <f t="shared" si="66"/>
        <v>14.545954809638422</v>
      </c>
      <c r="FB15" s="57">
        <f t="shared" si="66"/>
        <v>14.540192805173778</v>
      </c>
      <c r="FC15" s="57">
        <f t="shared" si="66"/>
        <v>14.533994700890313</v>
      </c>
      <c r="FD15" s="57">
        <f t="shared" si="66"/>
        <v>14.5283922405028</v>
      </c>
      <c r="FE15" s="57">
        <f t="shared" si="66"/>
        <v>14.519558023682363</v>
      </c>
      <c r="FF15" s="57" t="str">
        <f t="shared" si="43"/>
        <v>anErholungsfläche</v>
      </c>
      <c r="FG15" s="57">
        <f t="shared" si="67"/>
        <v>14.823991446303182</v>
      </c>
      <c r="FH15" s="57">
        <f t="shared" si="67"/>
        <v>14.794241705496995</v>
      </c>
      <c r="FI15" s="57">
        <f t="shared" si="67"/>
        <v>14.748769372135273</v>
      </c>
      <c r="FJ15" s="57">
        <f t="shared" si="67"/>
        <v>14.701583316461276</v>
      </c>
      <c r="FK15" s="57">
        <f t="shared" si="67"/>
        <v>14.692625594540743</v>
      </c>
      <c r="FL15" s="57">
        <f t="shared" si="67"/>
        <v>14.685174556104153</v>
      </c>
      <c r="FM15" s="57">
        <f t="shared" si="67"/>
        <v>14.678042615012957</v>
      </c>
      <c r="FN15" s="57">
        <f t="shared" si="67"/>
        <v>14.671716146515514</v>
      </c>
      <c r="FO15" s="57">
        <f t="shared" si="67"/>
        <v>14.665120603860066</v>
      </c>
      <c r="FP15" s="57">
        <f t="shared" si="67"/>
        <v>14.656571535622204</v>
      </c>
      <c r="FQ15" s="57">
        <f t="shared" si="67"/>
        <v>14.649862582203554</v>
      </c>
      <c r="FR15" s="57">
        <f t="shared" si="67"/>
        <v>14.643028823244643</v>
      </c>
      <c r="FS15" s="57">
        <f t="shared" si="67"/>
        <v>14.636214103347983</v>
      </c>
      <c r="FT15" s="57">
        <f t="shared" si="67"/>
        <v>14.627590332971742</v>
      </c>
      <c r="FU15" s="57">
        <f t="shared" si="67"/>
        <v>14.620117629986382</v>
      </c>
      <c r="FV15" s="57" t="str">
        <f t="shared" si="45"/>
        <v>anErholungsfläche</v>
      </c>
      <c r="FW15" s="57">
        <f t="shared" si="68"/>
        <v>14.627256242334019</v>
      </c>
      <c r="FX15" s="57">
        <f t="shared" si="68"/>
        <v>14.597927445870887</v>
      </c>
      <c r="FY15" s="57">
        <f t="shared" si="68"/>
        <v>14.562131561356692</v>
      </c>
      <c r="FZ15" s="57">
        <f t="shared" si="68"/>
        <v>14.52176344632284</v>
      </c>
      <c r="GA15" s="57">
        <f t="shared" si="68"/>
        <v>14.512594673267859</v>
      </c>
      <c r="GB15" s="57">
        <f t="shared" si="68"/>
        <v>14.505389843657085</v>
      </c>
      <c r="GC15" s="57">
        <f t="shared" si="68"/>
        <v>14.497639017069426</v>
      </c>
      <c r="GD15" s="57">
        <f t="shared" si="68"/>
        <v>14.486386433217914</v>
      </c>
      <c r="GE15" s="57">
        <f t="shared" si="68"/>
        <v>14.477866631962167</v>
      </c>
      <c r="GF15" s="57">
        <f t="shared" si="68"/>
        <v>14.471159220943763</v>
      </c>
      <c r="GG15" s="57">
        <f t="shared" si="68"/>
        <v>14.46463315373925</v>
      </c>
      <c r="GH15" s="57">
        <f t="shared" si="68"/>
        <v>14.457892873875728</v>
      </c>
      <c r="GI15" s="57">
        <f t="shared" si="68"/>
        <v>14.452463460453536</v>
      </c>
      <c r="GJ15" s="57">
        <f t="shared" si="68"/>
        <v>14.447395232505606</v>
      </c>
      <c r="GK15" s="57">
        <f t="shared" si="68"/>
        <v>14.438288382299087</v>
      </c>
      <c r="GL15" s="57" t="str">
        <f t="shared" si="47"/>
        <v>anErholungsfläche</v>
      </c>
      <c r="GM15" s="57"/>
      <c r="GN15" s="57">
        <f t="shared" si="69"/>
        <v>14.904241185290267</v>
      </c>
      <c r="GO15" s="57">
        <f t="shared" si="69"/>
        <v>14.859633083372415</v>
      </c>
      <c r="GP15" s="57">
        <f t="shared" si="69"/>
        <v>14.833519839606845</v>
      </c>
      <c r="GQ15" s="57">
        <f t="shared" si="69"/>
        <v>14.829114320658503</v>
      </c>
      <c r="GR15" s="57">
        <f t="shared" si="69"/>
        <v>14.822176414743039</v>
      </c>
      <c r="GS15" s="57">
        <f t="shared" si="69"/>
        <v>14.819518855903691</v>
      </c>
      <c r="GT15" s="57">
        <f t="shared" si="69"/>
        <v>14.817739017976272</v>
      </c>
      <c r="GU15" s="57">
        <f t="shared" si="69"/>
        <v>14.814767980231524</v>
      </c>
      <c r="GV15" s="57">
        <f t="shared" si="69"/>
        <v>14.811926765766124</v>
      </c>
      <c r="GW15" s="57">
        <f t="shared" si="69"/>
        <v>14.808217839950355</v>
      </c>
      <c r="GX15" s="57">
        <f t="shared" si="69"/>
        <v>14.803662075886141</v>
      </c>
      <c r="GY15" s="57">
        <f t="shared" si="69"/>
        <v>14.7988276380212</v>
      </c>
      <c r="GZ15" s="57">
        <f t="shared" si="69"/>
        <v>14.792188017704213</v>
      </c>
      <c r="HA15" s="57">
        <f t="shared" si="69"/>
        <v>14.782937661064768</v>
      </c>
      <c r="HB15" s="57" t="str">
        <f t="shared" si="49"/>
        <v>anErholungsfläche</v>
      </c>
      <c r="HC15" s="57"/>
      <c r="HD15" s="57">
        <f t="shared" si="70"/>
        <v>14.894868776446923</v>
      </c>
      <c r="HE15" s="57">
        <f t="shared" si="70"/>
        <v>14.842269985072498</v>
      </c>
      <c r="HF15" s="57">
        <f t="shared" si="70"/>
        <v>14.785729926638643</v>
      </c>
      <c r="HG15" s="57">
        <f t="shared" si="70"/>
        <v>14.769642624644183</v>
      </c>
      <c r="HH15" s="57">
        <f t="shared" si="70"/>
        <v>14.763405331161389</v>
      </c>
      <c r="HI15" s="57">
        <f t="shared" si="70"/>
        <v>14.750743598605759</v>
      </c>
      <c r="HJ15" s="57">
        <f t="shared" si="70"/>
        <v>14.712326698996005</v>
      </c>
      <c r="HK15" s="57">
        <f t="shared" si="70"/>
        <v>14.676491587838033</v>
      </c>
      <c r="HL15" s="57">
        <f t="shared" si="70"/>
        <v>14.659800213981748</v>
      </c>
      <c r="HM15" s="57">
        <f t="shared" si="70"/>
        <v>14.658634757471878</v>
      </c>
      <c r="HN15" s="57">
        <f t="shared" si="70"/>
        <v>14.655008044820173</v>
      </c>
      <c r="HO15" s="57">
        <f t="shared" si="70"/>
        <v>14.65448841126093</v>
      </c>
      <c r="HP15" s="57">
        <f t="shared" si="70"/>
        <v>14.656830017553229</v>
      </c>
      <c r="HQ15" s="57">
        <f t="shared" si="70"/>
        <v>14.657697690227762</v>
      </c>
      <c r="HR15" s="57" t="str">
        <f t="shared" si="51"/>
        <v>anErholungsfläche</v>
      </c>
      <c r="HS15" s="57"/>
      <c r="HT15" s="57">
        <f t="shared" si="71"/>
        <v>14.944017522416058</v>
      </c>
      <c r="HU15" s="57">
        <f t="shared" si="71"/>
        <v>14.916366770817541</v>
      </c>
      <c r="HV15" s="57">
        <f t="shared" si="71"/>
        <v>14.879236948864875</v>
      </c>
      <c r="HW15" s="57">
        <f t="shared" si="71"/>
        <v>14.869973658194825</v>
      </c>
      <c r="HX15" s="57">
        <f t="shared" si="71"/>
        <v>14.861982041064003</v>
      </c>
      <c r="HY15" s="57">
        <f t="shared" si="71"/>
        <v>14.853714178565841</v>
      </c>
      <c r="HZ15" s="57">
        <f t="shared" si="71"/>
        <v>14.846766571619042</v>
      </c>
      <c r="IA15" s="57">
        <f t="shared" si="71"/>
        <v>14.835677955827292</v>
      </c>
      <c r="IB15" s="57">
        <f t="shared" si="71"/>
        <v>14.827320526601667</v>
      </c>
      <c r="IC15" s="57">
        <f t="shared" si="71"/>
        <v>14.820564287366995</v>
      </c>
      <c r="ID15" s="57">
        <f t="shared" si="71"/>
        <v>14.809078449471393</v>
      </c>
      <c r="IE15" s="57">
        <f t="shared" si="71"/>
        <v>14.802421699458407</v>
      </c>
      <c r="IF15" s="57">
        <f t="shared" si="71"/>
        <v>14.797668896989023</v>
      </c>
      <c r="IG15" s="57">
        <f t="shared" si="71"/>
        <v>14.794471821651106</v>
      </c>
      <c r="IH15" s="57" t="str">
        <f t="shared" si="53"/>
        <v>anErholungsfläche</v>
      </c>
      <c r="II15" s="57"/>
      <c r="IJ15" s="57">
        <f t="shared" si="72"/>
        <v>15.070041539053548</v>
      </c>
      <c r="IK15" s="57">
        <f t="shared" si="72"/>
        <v>15.038195909182296</v>
      </c>
      <c r="IL15" s="72">
        <f t="shared" si="72"/>
        <v>15.000000000000002</v>
      </c>
      <c r="IM15" s="57">
        <f t="shared" si="72"/>
        <v>14.990751907168029</v>
      </c>
      <c r="IN15" s="57">
        <f t="shared" si="54"/>
        <v>14.977007418641596</v>
      </c>
      <c r="IO15" s="57">
        <f t="shared" si="54"/>
        <v>14.965838876315514</v>
      </c>
      <c r="IP15" s="57">
        <f t="shared" si="54"/>
        <v>14.955918184028933</v>
      </c>
      <c r="IQ15" s="57">
        <f t="shared" si="54"/>
        <v>14.947490557254586</v>
      </c>
      <c r="IR15" s="57">
        <f t="shared" si="54"/>
        <v>14.938334174583993</v>
      </c>
      <c r="IS15" s="57">
        <f t="shared" si="54"/>
        <v>14.929902099567425</v>
      </c>
      <c r="IT15" s="57">
        <f t="shared" si="54"/>
        <v>14.916424388451709</v>
      </c>
      <c r="IU15" s="57">
        <f t="shared" si="54"/>
        <v>14.906812933770828</v>
      </c>
      <c r="IV15" s="57">
        <f t="shared" si="54"/>
        <v>14.897883292626039</v>
      </c>
      <c r="IW15" s="57">
        <f t="shared" si="54"/>
        <v>14.894550770394382</v>
      </c>
      <c r="IX15" s="71" t="str">
        <f t="shared" si="55"/>
        <v>anErholungsfläche</v>
      </c>
      <c r="IY15" s="71">
        <f t="shared" si="56"/>
        <v>14.189263924465322</v>
      </c>
      <c r="IZ15" s="71">
        <f t="shared" si="56"/>
        <v>14.172421208024774</v>
      </c>
      <c r="JA15" s="71">
        <f t="shared" si="56"/>
        <v>14.16040355655778</v>
      </c>
      <c r="JB15" s="71">
        <f t="shared" si="56"/>
        <v>14.162445503315599</v>
      </c>
      <c r="JC15" s="71">
        <f t="shared" si="56"/>
        <v>14.163020525337188</v>
      </c>
      <c r="JD15" s="71">
        <f t="shared" si="56"/>
        <v>14.17537335730221</v>
      </c>
      <c r="JE15" s="71">
        <f t="shared" si="56"/>
        <v>14.184032716396095</v>
      </c>
      <c r="JF15" s="71">
        <f t="shared" si="56"/>
        <v>14.1965113980844</v>
      </c>
      <c r="JG15" s="71">
        <f t="shared" si="56"/>
        <v>14.206645173688138</v>
      </c>
      <c r="JH15" s="71">
        <f t="shared" si="56"/>
        <v>14.21114417206849</v>
      </c>
      <c r="JI15" s="71">
        <f t="shared" si="56"/>
        <v>14.21888310251739</v>
      </c>
      <c r="JJ15" s="71">
        <f t="shared" si="56"/>
        <v>14.221952891652284</v>
      </c>
      <c r="JK15" s="71">
        <f t="shared" si="56"/>
        <v>14.225309701240594</v>
      </c>
      <c r="JL15" s="71">
        <f t="shared" si="56"/>
        <v>14.222158551689548</v>
      </c>
      <c r="JM15" s="62" t="str">
        <f t="shared" si="6"/>
        <v>anErholungsfläche</v>
      </c>
      <c r="JN15" s="74">
        <f t="shared" si="57"/>
        <v>14.165803429052481</v>
      </c>
      <c r="JO15" s="74">
        <f t="shared" si="57"/>
        <v>14.149898634684996</v>
      </c>
      <c r="JP15" s="74">
        <f t="shared" si="57"/>
        <v>14.134412620277056</v>
      </c>
      <c r="JQ15" s="74">
        <f t="shared" si="57"/>
        <v>14.132791357474069</v>
      </c>
      <c r="JR15" s="74">
        <f t="shared" si="57"/>
        <v>14.133161600363575</v>
      </c>
      <c r="JS15" s="74">
        <f t="shared" si="57"/>
        <v>14.135917209317677</v>
      </c>
      <c r="JT15" s="74">
        <f t="shared" si="57"/>
        <v>14.135003019748501</v>
      </c>
      <c r="JU15" s="74">
        <f t="shared" si="57"/>
        <v>14.132154334420576</v>
      </c>
      <c r="JV15" s="74">
        <f t="shared" si="57"/>
        <v>14.133607163294631</v>
      </c>
      <c r="JW15" s="74">
        <f t="shared" si="57"/>
        <v>14.139785519468115</v>
      </c>
      <c r="JX15" s="74">
        <f t="shared" si="57"/>
        <v>14.150362773339387</v>
      </c>
      <c r="JY15" s="74">
        <f t="shared" si="57"/>
        <v>14.155349095957442</v>
      </c>
      <c r="JZ15" s="74">
        <f t="shared" si="57"/>
        <v>14.160311187494962</v>
      </c>
      <c r="KA15" s="74">
        <f t="shared" si="57"/>
        <v>14.157943847572938</v>
      </c>
    </row>
    <row r="16" spans="1:287" x14ac:dyDescent="0.25">
      <c r="A16" s="57" t="s">
        <v>60</v>
      </c>
      <c r="B16" s="57">
        <f t="shared" si="23"/>
        <v>15</v>
      </c>
      <c r="C16" s="57">
        <f t="shared" si="23"/>
        <v>15</v>
      </c>
      <c r="D16" s="57">
        <f t="shared" si="23"/>
        <v>15</v>
      </c>
      <c r="E16" s="57">
        <f t="shared" si="23"/>
        <v>15</v>
      </c>
      <c r="F16" s="72">
        <f t="shared" si="23"/>
        <v>15</v>
      </c>
      <c r="G16" s="57">
        <f t="shared" si="23"/>
        <v>15</v>
      </c>
      <c r="H16" s="57">
        <f t="shared" si="24"/>
        <v>15</v>
      </c>
      <c r="I16" s="57">
        <f t="shared" si="24"/>
        <v>15</v>
      </c>
      <c r="J16" s="57">
        <f t="shared" si="24"/>
        <v>15</v>
      </c>
      <c r="K16" s="57">
        <f t="shared" si="24"/>
        <v>15</v>
      </c>
      <c r="L16" s="57">
        <f t="shared" si="24"/>
        <v>15</v>
      </c>
      <c r="M16" s="57">
        <f t="shared" si="24"/>
        <v>15</v>
      </c>
      <c r="N16" s="57">
        <f t="shared" si="24"/>
        <v>15</v>
      </c>
      <c r="O16" s="57">
        <f t="shared" si="24"/>
        <v>15</v>
      </c>
      <c r="P16" s="57">
        <f t="shared" si="24"/>
        <v>15</v>
      </c>
      <c r="Q16" s="57">
        <f t="shared" si="24"/>
        <v>15</v>
      </c>
      <c r="R16" s="57" t="str">
        <f t="shared" si="25"/>
        <v>an Friedhöfen</v>
      </c>
      <c r="S16" s="57">
        <f t="shared" si="58"/>
        <v>15</v>
      </c>
      <c r="T16" s="57">
        <f t="shared" si="58"/>
        <v>15</v>
      </c>
      <c r="U16" s="57">
        <f t="shared" si="58"/>
        <v>15</v>
      </c>
      <c r="V16" s="57">
        <f t="shared" si="58"/>
        <v>15</v>
      </c>
      <c r="W16" s="57">
        <f t="shared" si="58"/>
        <v>15</v>
      </c>
      <c r="X16" s="57">
        <f t="shared" si="58"/>
        <v>15</v>
      </c>
      <c r="Y16" s="57">
        <f t="shared" si="58"/>
        <v>15</v>
      </c>
      <c r="Z16" s="57">
        <f t="shared" si="58"/>
        <v>15</v>
      </c>
      <c r="AA16" s="57">
        <f t="shared" si="58"/>
        <v>15</v>
      </c>
      <c r="AB16" s="57">
        <f t="shared" si="58"/>
        <v>15</v>
      </c>
      <c r="AC16" s="57">
        <f t="shared" si="58"/>
        <v>15</v>
      </c>
      <c r="AD16" s="57">
        <f t="shared" si="58"/>
        <v>15</v>
      </c>
      <c r="AE16" s="57">
        <f t="shared" si="58"/>
        <v>15</v>
      </c>
      <c r="AF16" s="57">
        <f t="shared" si="58"/>
        <v>15</v>
      </c>
      <c r="AG16" s="57">
        <f t="shared" si="58"/>
        <v>15</v>
      </c>
      <c r="AH16" s="57" t="str">
        <f t="shared" si="27"/>
        <v>an Friedhöfen</v>
      </c>
      <c r="AI16" s="57">
        <f t="shared" si="59"/>
        <v>15</v>
      </c>
      <c r="AJ16" s="57">
        <f t="shared" si="59"/>
        <v>15</v>
      </c>
      <c r="AK16" s="57">
        <f t="shared" si="59"/>
        <v>15</v>
      </c>
      <c r="AL16" s="57">
        <f t="shared" si="59"/>
        <v>15</v>
      </c>
      <c r="AM16" s="57">
        <f t="shared" si="59"/>
        <v>15</v>
      </c>
      <c r="AN16" s="57">
        <f t="shared" si="59"/>
        <v>15</v>
      </c>
      <c r="AO16" s="57">
        <f t="shared" si="59"/>
        <v>15</v>
      </c>
      <c r="AP16" s="57">
        <f t="shared" si="59"/>
        <v>15</v>
      </c>
      <c r="AQ16" s="57">
        <f t="shared" si="59"/>
        <v>15</v>
      </c>
      <c r="AR16" s="57">
        <f t="shared" si="59"/>
        <v>15</v>
      </c>
      <c r="AS16" s="57">
        <f t="shared" si="59"/>
        <v>15</v>
      </c>
      <c r="AT16" s="57">
        <f t="shared" si="59"/>
        <v>15</v>
      </c>
      <c r="AU16" s="57">
        <f t="shared" si="59"/>
        <v>15</v>
      </c>
      <c r="AV16" s="57">
        <f t="shared" si="59"/>
        <v>15</v>
      </c>
      <c r="AW16" s="57">
        <f t="shared" si="59"/>
        <v>15</v>
      </c>
      <c r="AX16" s="57" t="str">
        <f t="shared" si="29"/>
        <v>an Friedhöfen</v>
      </c>
      <c r="AY16" s="57">
        <f t="shared" si="60"/>
        <v>15</v>
      </c>
      <c r="AZ16" s="57">
        <f t="shared" si="60"/>
        <v>15</v>
      </c>
      <c r="BA16" s="57">
        <f t="shared" si="60"/>
        <v>15</v>
      </c>
      <c r="BB16" s="57">
        <f t="shared" si="60"/>
        <v>15</v>
      </c>
      <c r="BC16" s="57">
        <f t="shared" si="60"/>
        <v>15</v>
      </c>
      <c r="BD16" s="57">
        <f t="shared" si="60"/>
        <v>15</v>
      </c>
      <c r="BE16" s="57">
        <f t="shared" si="60"/>
        <v>15</v>
      </c>
      <c r="BF16" s="57">
        <f t="shared" si="60"/>
        <v>15</v>
      </c>
      <c r="BG16" s="57">
        <f t="shared" si="60"/>
        <v>15</v>
      </c>
      <c r="BH16" s="57">
        <f t="shared" si="60"/>
        <v>15</v>
      </c>
      <c r="BI16" s="57">
        <f t="shared" si="60"/>
        <v>15</v>
      </c>
      <c r="BJ16" s="57">
        <f t="shared" si="60"/>
        <v>15</v>
      </c>
      <c r="BK16" s="57">
        <f t="shared" si="60"/>
        <v>15</v>
      </c>
      <c r="BL16" s="57">
        <f t="shared" si="60"/>
        <v>15</v>
      </c>
      <c r="BM16" s="57">
        <f t="shared" si="60"/>
        <v>15</v>
      </c>
      <c r="BN16" s="57" t="str">
        <f t="shared" si="31"/>
        <v>an Friedhöfen</v>
      </c>
      <c r="BO16" s="57">
        <f t="shared" si="61"/>
        <v>15</v>
      </c>
      <c r="BP16" s="57">
        <f t="shared" si="61"/>
        <v>15</v>
      </c>
      <c r="BQ16" s="57">
        <f t="shared" si="61"/>
        <v>15</v>
      </c>
      <c r="BR16" s="57">
        <f t="shared" si="61"/>
        <v>15</v>
      </c>
      <c r="BS16" s="57">
        <f t="shared" si="61"/>
        <v>15</v>
      </c>
      <c r="BT16" s="57">
        <f t="shared" si="61"/>
        <v>15</v>
      </c>
      <c r="BU16" s="57">
        <f t="shared" si="61"/>
        <v>15</v>
      </c>
      <c r="BV16" s="57">
        <f t="shared" si="61"/>
        <v>15</v>
      </c>
      <c r="BW16" s="57">
        <f t="shared" si="61"/>
        <v>15</v>
      </c>
      <c r="BX16" s="57">
        <f t="shared" si="61"/>
        <v>15</v>
      </c>
      <c r="BY16" s="57">
        <f t="shared" si="61"/>
        <v>15</v>
      </c>
      <c r="BZ16" s="57">
        <f t="shared" si="61"/>
        <v>15</v>
      </c>
      <c r="CA16" s="57">
        <f t="shared" si="61"/>
        <v>15</v>
      </c>
      <c r="CB16" s="57">
        <f t="shared" si="61"/>
        <v>15</v>
      </c>
      <c r="CC16" s="57">
        <f t="shared" si="61"/>
        <v>15</v>
      </c>
      <c r="CD16" s="57" t="str">
        <f t="shared" si="33"/>
        <v>an Friedhöfen</v>
      </c>
      <c r="CE16" s="57">
        <f t="shared" si="62"/>
        <v>15</v>
      </c>
      <c r="CF16" s="57">
        <f t="shared" si="62"/>
        <v>15</v>
      </c>
      <c r="CG16" s="57">
        <f t="shared" si="62"/>
        <v>15</v>
      </c>
      <c r="CH16" s="57">
        <f t="shared" si="62"/>
        <v>15</v>
      </c>
      <c r="CI16" s="57">
        <f t="shared" si="62"/>
        <v>15</v>
      </c>
      <c r="CJ16" s="57">
        <f t="shared" si="62"/>
        <v>15</v>
      </c>
      <c r="CK16" s="57">
        <f t="shared" si="62"/>
        <v>15</v>
      </c>
      <c r="CL16" s="57">
        <f t="shared" si="62"/>
        <v>15</v>
      </c>
      <c r="CM16" s="57">
        <f t="shared" si="62"/>
        <v>15</v>
      </c>
      <c r="CN16" s="57">
        <f t="shared" si="62"/>
        <v>15</v>
      </c>
      <c r="CO16" s="57">
        <f t="shared" si="62"/>
        <v>15</v>
      </c>
      <c r="CP16" s="57">
        <f t="shared" si="62"/>
        <v>15</v>
      </c>
      <c r="CQ16" s="57">
        <f t="shared" si="62"/>
        <v>15</v>
      </c>
      <c r="CR16" s="57">
        <f t="shared" si="62"/>
        <v>15</v>
      </c>
      <c r="CS16" s="57">
        <f t="shared" si="62"/>
        <v>15</v>
      </c>
      <c r="CT16" s="57" t="str">
        <f t="shared" si="35"/>
        <v>an Friedhöfen</v>
      </c>
      <c r="CU16" s="57">
        <f t="shared" si="63"/>
        <v>15</v>
      </c>
      <c r="CV16" s="57">
        <f t="shared" si="63"/>
        <v>15</v>
      </c>
      <c r="CW16" s="57">
        <f t="shared" si="63"/>
        <v>15</v>
      </c>
      <c r="CX16" s="57">
        <f t="shared" si="63"/>
        <v>15</v>
      </c>
      <c r="CY16" s="57">
        <f t="shared" si="63"/>
        <v>15</v>
      </c>
      <c r="CZ16" s="57">
        <f t="shared" si="63"/>
        <v>15</v>
      </c>
      <c r="DA16" s="57">
        <f t="shared" si="63"/>
        <v>15</v>
      </c>
      <c r="DB16" s="57">
        <f t="shared" si="63"/>
        <v>15</v>
      </c>
      <c r="DC16" s="57">
        <f t="shared" si="63"/>
        <v>15</v>
      </c>
      <c r="DD16" s="57">
        <f t="shared" si="63"/>
        <v>15</v>
      </c>
      <c r="DE16" s="57">
        <f t="shared" si="63"/>
        <v>15</v>
      </c>
      <c r="DF16" s="57">
        <f t="shared" si="63"/>
        <v>15</v>
      </c>
      <c r="DG16" s="57">
        <f t="shared" si="63"/>
        <v>15</v>
      </c>
      <c r="DH16" s="57">
        <f t="shared" si="63"/>
        <v>15</v>
      </c>
      <c r="DI16" s="57">
        <f t="shared" si="63"/>
        <v>15</v>
      </c>
      <c r="DJ16" s="57" t="str">
        <f t="shared" si="37"/>
        <v>an Friedhöfen</v>
      </c>
      <c r="DK16" s="57"/>
      <c r="DL16" s="57">
        <f t="shared" si="64"/>
        <v>15</v>
      </c>
      <c r="DM16" s="57">
        <f t="shared" si="64"/>
        <v>15</v>
      </c>
      <c r="DN16" s="57">
        <f t="shared" si="64"/>
        <v>15</v>
      </c>
      <c r="DO16" s="57">
        <f t="shared" si="64"/>
        <v>15</v>
      </c>
      <c r="DP16" s="57">
        <f t="shared" si="64"/>
        <v>15</v>
      </c>
      <c r="DQ16" s="57">
        <f t="shared" si="64"/>
        <v>15</v>
      </c>
      <c r="DR16" s="57">
        <f t="shared" si="64"/>
        <v>15</v>
      </c>
      <c r="DS16" s="57">
        <f t="shared" si="64"/>
        <v>15</v>
      </c>
      <c r="DT16" s="57">
        <f t="shared" si="64"/>
        <v>15</v>
      </c>
      <c r="DU16" s="57">
        <f t="shared" si="64"/>
        <v>15</v>
      </c>
      <c r="DV16" s="57">
        <f t="shared" si="64"/>
        <v>15</v>
      </c>
      <c r="DW16" s="57">
        <f t="shared" si="64"/>
        <v>15</v>
      </c>
      <c r="DX16" s="57">
        <f t="shared" si="64"/>
        <v>15</v>
      </c>
      <c r="DY16" s="57">
        <f t="shared" si="64"/>
        <v>15</v>
      </c>
      <c r="DZ16" s="57" t="str">
        <f t="shared" si="39"/>
        <v>an Friedhöfen</v>
      </c>
      <c r="EA16" s="57">
        <f t="shared" si="65"/>
        <v>15</v>
      </c>
      <c r="EB16" s="57">
        <f t="shared" si="65"/>
        <v>15</v>
      </c>
      <c r="EC16" s="57">
        <f t="shared" si="65"/>
        <v>15</v>
      </c>
      <c r="ED16" s="57">
        <f t="shared" si="65"/>
        <v>15</v>
      </c>
      <c r="EE16" s="57">
        <f t="shared" si="65"/>
        <v>15</v>
      </c>
      <c r="EF16" s="57">
        <f t="shared" si="65"/>
        <v>15</v>
      </c>
      <c r="EG16" s="57">
        <f t="shared" si="65"/>
        <v>15</v>
      </c>
      <c r="EH16" s="57">
        <f t="shared" si="65"/>
        <v>15</v>
      </c>
      <c r="EI16" s="57">
        <f t="shared" si="65"/>
        <v>15</v>
      </c>
      <c r="EJ16" s="57">
        <f t="shared" si="65"/>
        <v>15</v>
      </c>
      <c r="EK16" s="57">
        <f t="shared" si="65"/>
        <v>15</v>
      </c>
      <c r="EL16" s="57">
        <f t="shared" si="65"/>
        <v>15</v>
      </c>
      <c r="EM16" s="57">
        <f t="shared" si="65"/>
        <v>15</v>
      </c>
      <c r="EN16" s="57">
        <f t="shared" si="65"/>
        <v>15</v>
      </c>
      <c r="EO16" s="57">
        <f t="shared" si="65"/>
        <v>15</v>
      </c>
      <c r="EP16" s="57" t="str">
        <f t="shared" si="41"/>
        <v>an Friedhöfen</v>
      </c>
      <c r="EQ16" s="57">
        <f t="shared" si="66"/>
        <v>15</v>
      </c>
      <c r="ER16" s="57">
        <f t="shared" si="66"/>
        <v>15</v>
      </c>
      <c r="ES16" s="57">
        <f t="shared" si="66"/>
        <v>15</v>
      </c>
      <c r="ET16" s="57">
        <f t="shared" si="66"/>
        <v>15</v>
      </c>
      <c r="EU16" s="57">
        <f t="shared" si="66"/>
        <v>15</v>
      </c>
      <c r="EV16" s="57">
        <f t="shared" si="66"/>
        <v>15</v>
      </c>
      <c r="EW16" s="57">
        <f t="shared" si="66"/>
        <v>15</v>
      </c>
      <c r="EX16" s="57">
        <f t="shared" si="66"/>
        <v>15</v>
      </c>
      <c r="EY16" s="57">
        <f t="shared" si="66"/>
        <v>15</v>
      </c>
      <c r="EZ16" s="57">
        <f t="shared" si="66"/>
        <v>15</v>
      </c>
      <c r="FA16" s="57">
        <f t="shared" si="66"/>
        <v>15</v>
      </c>
      <c r="FB16" s="57">
        <f t="shared" si="66"/>
        <v>15</v>
      </c>
      <c r="FC16" s="57">
        <f t="shared" si="66"/>
        <v>15</v>
      </c>
      <c r="FD16" s="57">
        <f t="shared" si="66"/>
        <v>15</v>
      </c>
      <c r="FE16" s="57">
        <f t="shared" si="66"/>
        <v>15</v>
      </c>
      <c r="FF16" s="57" t="str">
        <f t="shared" si="43"/>
        <v>an Friedhöfen</v>
      </c>
      <c r="FG16" s="57">
        <f t="shared" si="67"/>
        <v>15</v>
      </c>
      <c r="FH16" s="57">
        <f t="shared" si="67"/>
        <v>15</v>
      </c>
      <c r="FI16" s="57">
        <f t="shared" si="67"/>
        <v>15</v>
      </c>
      <c r="FJ16" s="57">
        <f t="shared" si="67"/>
        <v>15</v>
      </c>
      <c r="FK16" s="57">
        <f t="shared" si="67"/>
        <v>15</v>
      </c>
      <c r="FL16" s="57">
        <f t="shared" si="67"/>
        <v>15</v>
      </c>
      <c r="FM16" s="57">
        <f t="shared" si="67"/>
        <v>15</v>
      </c>
      <c r="FN16" s="57">
        <f t="shared" si="67"/>
        <v>15</v>
      </c>
      <c r="FO16" s="57">
        <f t="shared" si="67"/>
        <v>15</v>
      </c>
      <c r="FP16" s="57">
        <f t="shared" si="67"/>
        <v>15</v>
      </c>
      <c r="FQ16" s="57">
        <f t="shared" si="67"/>
        <v>15</v>
      </c>
      <c r="FR16" s="57">
        <f t="shared" si="67"/>
        <v>15</v>
      </c>
      <c r="FS16" s="57">
        <f t="shared" si="67"/>
        <v>15</v>
      </c>
      <c r="FT16" s="57">
        <f t="shared" si="67"/>
        <v>15</v>
      </c>
      <c r="FU16" s="57">
        <f t="shared" si="67"/>
        <v>15</v>
      </c>
      <c r="FV16" s="57" t="str">
        <f t="shared" si="45"/>
        <v>an Friedhöfen</v>
      </c>
      <c r="FW16" s="57">
        <f t="shared" si="68"/>
        <v>15</v>
      </c>
      <c r="FX16" s="57">
        <f t="shared" si="68"/>
        <v>15</v>
      </c>
      <c r="FY16" s="57">
        <f t="shared" si="68"/>
        <v>15</v>
      </c>
      <c r="FZ16" s="57">
        <f t="shared" si="68"/>
        <v>15</v>
      </c>
      <c r="GA16" s="57">
        <f t="shared" si="68"/>
        <v>15</v>
      </c>
      <c r="GB16" s="57">
        <f t="shared" si="68"/>
        <v>15</v>
      </c>
      <c r="GC16" s="57">
        <f t="shared" si="68"/>
        <v>15</v>
      </c>
      <c r="GD16" s="57">
        <f t="shared" si="68"/>
        <v>15</v>
      </c>
      <c r="GE16" s="57">
        <f t="shared" si="68"/>
        <v>15</v>
      </c>
      <c r="GF16" s="57">
        <f t="shared" si="68"/>
        <v>15</v>
      </c>
      <c r="GG16" s="57">
        <f t="shared" si="68"/>
        <v>15</v>
      </c>
      <c r="GH16" s="57">
        <f t="shared" si="68"/>
        <v>15</v>
      </c>
      <c r="GI16" s="57">
        <f t="shared" si="68"/>
        <v>15</v>
      </c>
      <c r="GJ16" s="57">
        <f t="shared" si="68"/>
        <v>15</v>
      </c>
      <c r="GK16" s="57">
        <f t="shared" si="68"/>
        <v>15</v>
      </c>
      <c r="GL16" s="57" t="str">
        <f t="shared" si="47"/>
        <v>an Friedhöfen</v>
      </c>
      <c r="GM16" s="57"/>
      <c r="GN16" s="57">
        <f t="shared" si="69"/>
        <v>15</v>
      </c>
      <c r="GO16" s="57">
        <f t="shared" si="69"/>
        <v>15</v>
      </c>
      <c r="GP16" s="57">
        <f t="shared" si="69"/>
        <v>15</v>
      </c>
      <c r="GQ16" s="57">
        <f t="shared" si="69"/>
        <v>15</v>
      </c>
      <c r="GR16" s="57">
        <f t="shared" si="69"/>
        <v>15</v>
      </c>
      <c r="GS16" s="57">
        <f t="shared" si="69"/>
        <v>15</v>
      </c>
      <c r="GT16" s="57">
        <f t="shared" si="69"/>
        <v>15</v>
      </c>
      <c r="GU16" s="57">
        <f t="shared" si="69"/>
        <v>15</v>
      </c>
      <c r="GV16" s="57">
        <f t="shared" si="69"/>
        <v>15</v>
      </c>
      <c r="GW16" s="57">
        <f t="shared" si="69"/>
        <v>15</v>
      </c>
      <c r="GX16" s="57">
        <f t="shared" si="69"/>
        <v>15</v>
      </c>
      <c r="GY16" s="57">
        <f t="shared" si="69"/>
        <v>15</v>
      </c>
      <c r="GZ16" s="57">
        <f t="shared" si="69"/>
        <v>15</v>
      </c>
      <c r="HA16" s="57">
        <f t="shared" si="69"/>
        <v>15</v>
      </c>
      <c r="HB16" s="57" t="str">
        <f t="shared" si="49"/>
        <v>an Friedhöfen</v>
      </c>
      <c r="HC16" s="57"/>
      <c r="HD16" s="57">
        <f t="shared" si="70"/>
        <v>15</v>
      </c>
      <c r="HE16" s="57">
        <f t="shared" si="70"/>
        <v>15</v>
      </c>
      <c r="HF16" s="57">
        <f t="shared" si="70"/>
        <v>15</v>
      </c>
      <c r="HG16" s="57">
        <f t="shared" si="70"/>
        <v>15</v>
      </c>
      <c r="HH16" s="57">
        <f t="shared" si="70"/>
        <v>15</v>
      </c>
      <c r="HI16" s="57">
        <f t="shared" si="70"/>
        <v>15</v>
      </c>
      <c r="HJ16" s="57">
        <f t="shared" si="70"/>
        <v>15</v>
      </c>
      <c r="HK16" s="57">
        <f t="shared" si="70"/>
        <v>15</v>
      </c>
      <c r="HL16" s="57">
        <f t="shared" si="70"/>
        <v>15</v>
      </c>
      <c r="HM16" s="57">
        <f t="shared" si="70"/>
        <v>15</v>
      </c>
      <c r="HN16" s="57">
        <f t="shared" si="70"/>
        <v>15</v>
      </c>
      <c r="HO16" s="57">
        <f t="shared" si="70"/>
        <v>15</v>
      </c>
      <c r="HP16" s="57">
        <f t="shared" si="70"/>
        <v>15</v>
      </c>
      <c r="HQ16" s="57">
        <f t="shared" si="70"/>
        <v>15</v>
      </c>
      <c r="HR16" s="57" t="str">
        <f t="shared" si="51"/>
        <v>an Friedhöfen</v>
      </c>
      <c r="HS16" s="57"/>
      <c r="HT16" s="57">
        <f t="shared" si="71"/>
        <v>15</v>
      </c>
      <c r="HU16" s="57">
        <f t="shared" si="71"/>
        <v>15</v>
      </c>
      <c r="HV16" s="57">
        <f t="shared" si="71"/>
        <v>15</v>
      </c>
      <c r="HW16" s="57">
        <f t="shared" si="71"/>
        <v>15</v>
      </c>
      <c r="HX16" s="57">
        <f t="shared" si="71"/>
        <v>15</v>
      </c>
      <c r="HY16" s="57">
        <f t="shared" si="71"/>
        <v>15</v>
      </c>
      <c r="HZ16" s="57">
        <f t="shared" si="71"/>
        <v>15</v>
      </c>
      <c r="IA16" s="57">
        <f t="shared" si="71"/>
        <v>15</v>
      </c>
      <c r="IB16" s="57">
        <f t="shared" si="71"/>
        <v>15</v>
      </c>
      <c r="IC16" s="57">
        <f t="shared" si="71"/>
        <v>15</v>
      </c>
      <c r="ID16" s="57">
        <f t="shared" si="71"/>
        <v>15</v>
      </c>
      <c r="IE16" s="57">
        <f t="shared" si="71"/>
        <v>15</v>
      </c>
      <c r="IF16" s="57">
        <f t="shared" si="71"/>
        <v>15</v>
      </c>
      <c r="IG16" s="57">
        <f t="shared" si="71"/>
        <v>15</v>
      </c>
      <c r="IH16" s="57" t="str">
        <f t="shared" si="53"/>
        <v>an Friedhöfen</v>
      </c>
      <c r="II16" s="57"/>
      <c r="IJ16" s="57">
        <f t="shared" si="72"/>
        <v>15</v>
      </c>
      <c r="IK16" s="57">
        <f t="shared" si="72"/>
        <v>15</v>
      </c>
      <c r="IL16" s="72">
        <f t="shared" si="72"/>
        <v>15</v>
      </c>
      <c r="IM16" s="57">
        <f t="shared" si="72"/>
        <v>15</v>
      </c>
      <c r="IN16" s="57">
        <f t="shared" si="54"/>
        <v>15</v>
      </c>
      <c r="IO16" s="57">
        <f t="shared" si="54"/>
        <v>15</v>
      </c>
      <c r="IP16" s="57">
        <f t="shared" si="54"/>
        <v>15</v>
      </c>
      <c r="IQ16" s="57">
        <f t="shared" si="54"/>
        <v>15</v>
      </c>
      <c r="IR16" s="57">
        <f t="shared" si="54"/>
        <v>15</v>
      </c>
      <c r="IS16" s="57">
        <f t="shared" si="54"/>
        <v>15</v>
      </c>
      <c r="IT16" s="57">
        <f t="shared" si="54"/>
        <v>15</v>
      </c>
      <c r="IU16" s="57">
        <f t="shared" si="54"/>
        <v>15</v>
      </c>
      <c r="IV16" s="57">
        <f t="shared" si="54"/>
        <v>15</v>
      </c>
      <c r="IW16" s="57">
        <f t="shared" si="54"/>
        <v>15</v>
      </c>
      <c r="IX16" s="71" t="str">
        <f t="shared" si="55"/>
        <v>an Friedhöfen</v>
      </c>
      <c r="IY16" s="71">
        <f t="shared" si="56"/>
        <v>14.999999999999996</v>
      </c>
      <c r="IZ16" s="71">
        <f t="shared" si="56"/>
        <v>15.000000000000002</v>
      </c>
      <c r="JA16" s="71">
        <f t="shared" si="56"/>
        <v>15</v>
      </c>
      <c r="JB16" s="71">
        <f t="shared" si="56"/>
        <v>15</v>
      </c>
      <c r="JC16" s="71">
        <f t="shared" si="56"/>
        <v>15.000000000000002</v>
      </c>
      <c r="JD16" s="71">
        <f t="shared" si="56"/>
        <v>14.999999999999996</v>
      </c>
      <c r="JE16" s="71">
        <f t="shared" si="56"/>
        <v>15.000000000000002</v>
      </c>
      <c r="JF16" s="71">
        <f t="shared" si="56"/>
        <v>15.000000000000005</v>
      </c>
      <c r="JG16" s="71">
        <f t="shared" si="56"/>
        <v>15.000000000000002</v>
      </c>
      <c r="JH16" s="71">
        <f t="shared" si="56"/>
        <v>15</v>
      </c>
      <c r="JI16" s="71">
        <f t="shared" si="56"/>
        <v>15</v>
      </c>
      <c r="JJ16" s="71">
        <f t="shared" si="56"/>
        <v>15</v>
      </c>
      <c r="JK16" s="71">
        <f t="shared" si="56"/>
        <v>15.000000000000002</v>
      </c>
      <c r="JL16" s="71">
        <f t="shared" si="56"/>
        <v>15</v>
      </c>
      <c r="JM16" s="62" t="str">
        <f t="shared" si="6"/>
        <v>an Friedhöfen</v>
      </c>
      <c r="JN16" s="74">
        <f t="shared" si="57"/>
        <v>14.999999999999996</v>
      </c>
      <c r="JO16" s="74">
        <f t="shared" si="57"/>
        <v>15.000000000000002</v>
      </c>
      <c r="JP16" s="74">
        <f t="shared" si="57"/>
        <v>15</v>
      </c>
      <c r="JQ16" s="74">
        <f t="shared" si="57"/>
        <v>15</v>
      </c>
      <c r="JR16" s="74">
        <f t="shared" si="57"/>
        <v>15.000000000000005</v>
      </c>
      <c r="JS16" s="74">
        <f t="shared" si="57"/>
        <v>15</v>
      </c>
      <c r="JT16" s="74">
        <f t="shared" si="57"/>
        <v>15.000000000000002</v>
      </c>
      <c r="JU16" s="74">
        <f t="shared" si="57"/>
        <v>15.000000000000002</v>
      </c>
      <c r="JV16" s="74">
        <f t="shared" si="57"/>
        <v>15.000000000000002</v>
      </c>
      <c r="JW16" s="74">
        <f t="shared" si="57"/>
        <v>15</v>
      </c>
      <c r="JX16" s="74">
        <f t="shared" si="57"/>
        <v>15.000000000000002</v>
      </c>
      <c r="JY16" s="74">
        <f t="shared" si="57"/>
        <v>15</v>
      </c>
      <c r="JZ16" s="74">
        <f t="shared" si="57"/>
        <v>15.000000000000005</v>
      </c>
      <c r="KA16" s="74">
        <f t="shared" si="57"/>
        <v>15.000000000000002</v>
      </c>
    </row>
    <row r="17" spans="1:287" x14ac:dyDescent="0.25">
      <c r="A17" s="57" t="s">
        <v>61</v>
      </c>
      <c r="B17" s="57">
        <f t="shared" si="23"/>
        <v>71.254485711126705</v>
      </c>
      <c r="C17" s="57">
        <f t="shared" si="23"/>
        <v>71.02209969329023</v>
      </c>
      <c r="D17" s="57">
        <f t="shared" si="23"/>
        <v>69.688264304694059</v>
      </c>
      <c r="E17" s="57">
        <f t="shared" si="23"/>
        <v>69.257481732970675</v>
      </c>
      <c r="F17" s="72">
        <f t="shared" si="23"/>
        <v>70</v>
      </c>
      <c r="G17" s="57">
        <f t="shared" si="23"/>
        <v>70.062363784310392</v>
      </c>
      <c r="H17" s="57">
        <f t="shared" si="24"/>
        <v>70.121314074083472</v>
      </c>
      <c r="I17" s="57">
        <f t="shared" si="24"/>
        <v>70.129236936529878</v>
      </c>
      <c r="J17" s="57">
        <f t="shared" si="24"/>
        <v>70.150767987109447</v>
      </c>
      <c r="K17" s="57">
        <f t="shared" si="24"/>
        <v>70.19922316191689</v>
      </c>
      <c r="L17" s="57">
        <f t="shared" si="24"/>
        <v>70.219438184873084</v>
      </c>
      <c r="M17" s="57">
        <f t="shared" si="24"/>
        <v>70.279262523668393</v>
      </c>
      <c r="N17" s="57">
        <f t="shared" si="24"/>
        <v>70.3001835069241</v>
      </c>
      <c r="O17" s="57">
        <f t="shared" si="24"/>
        <v>70.381946553304985</v>
      </c>
      <c r="P17" s="57">
        <f t="shared" si="24"/>
        <v>70.424076505351053</v>
      </c>
      <c r="Q17" s="57">
        <f t="shared" si="24"/>
        <v>70.446511564496944</v>
      </c>
      <c r="R17" s="57" t="str">
        <f t="shared" si="25"/>
        <v>an Verkehrsfläche</v>
      </c>
      <c r="S17" s="57">
        <f t="shared" si="58"/>
        <v>65.546066370800602</v>
      </c>
      <c r="T17" s="57">
        <f t="shared" si="58"/>
        <v>65.774531864844235</v>
      </c>
      <c r="U17" s="57">
        <f t="shared" si="58"/>
        <v>66.015605034343153</v>
      </c>
      <c r="V17" s="57">
        <f t="shared" si="58"/>
        <v>66.164232919579703</v>
      </c>
      <c r="W17" s="57">
        <f t="shared" si="58"/>
        <v>66.183393163554925</v>
      </c>
      <c r="X17" s="57">
        <f t="shared" si="58"/>
        <v>66.345583355156222</v>
      </c>
      <c r="Y17" s="57">
        <f t="shared" si="58"/>
        <v>66.464422567983775</v>
      </c>
      <c r="Z17" s="57">
        <f t="shared" si="58"/>
        <v>66.653949787328003</v>
      </c>
      <c r="AA17" s="57">
        <f t="shared" si="58"/>
        <v>66.803158090312934</v>
      </c>
      <c r="AB17" s="57">
        <f t="shared" si="58"/>
        <v>66.921543015750331</v>
      </c>
      <c r="AC17" s="57">
        <f t="shared" si="58"/>
        <v>66.942709787802954</v>
      </c>
      <c r="AD17" s="57">
        <f t="shared" si="58"/>
        <v>66.953969519437152</v>
      </c>
      <c r="AE17" s="57">
        <f t="shared" si="58"/>
        <v>66.985253379616523</v>
      </c>
      <c r="AF17" s="57">
        <f t="shared" si="58"/>
        <v>67.022589502998017</v>
      </c>
      <c r="AG17" s="57">
        <f t="shared" si="58"/>
        <v>67.028047054235458</v>
      </c>
      <c r="AH17" s="57" t="str">
        <f t="shared" si="27"/>
        <v>an Verkehrsfläche</v>
      </c>
      <c r="AI17" s="57">
        <f t="shared" si="59"/>
        <v>64.522326805878393</v>
      </c>
      <c r="AJ17" s="57">
        <f t="shared" si="59"/>
        <v>65.017592506407482</v>
      </c>
      <c r="AK17" s="57">
        <f t="shared" si="59"/>
        <v>65.169261387941106</v>
      </c>
      <c r="AL17" s="57">
        <f t="shared" si="59"/>
        <v>65.78489453987396</v>
      </c>
      <c r="AM17" s="57">
        <f t="shared" si="59"/>
        <v>65.858770518105914</v>
      </c>
      <c r="AN17" s="57">
        <f t="shared" si="59"/>
        <v>65.896552064794122</v>
      </c>
      <c r="AO17" s="57">
        <f t="shared" si="59"/>
        <v>65.931505005089349</v>
      </c>
      <c r="AP17" s="57">
        <f t="shared" si="59"/>
        <v>65.984225494610271</v>
      </c>
      <c r="AQ17" s="57">
        <f t="shared" si="59"/>
        <v>66.016985551007949</v>
      </c>
      <c r="AR17" s="57">
        <f t="shared" si="59"/>
        <v>66.0439906332589</v>
      </c>
      <c r="AS17" s="57">
        <f t="shared" si="59"/>
        <v>66.162339916785726</v>
      </c>
      <c r="AT17" s="57">
        <f t="shared" si="59"/>
        <v>66.229055832209383</v>
      </c>
      <c r="AU17" s="57">
        <f t="shared" si="59"/>
        <v>65.899551961543878</v>
      </c>
      <c r="AV17" s="57">
        <f t="shared" si="59"/>
        <v>65.643112640169193</v>
      </c>
      <c r="AW17" s="57">
        <f t="shared" si="59"/>
        <v>65.69113611305859</v>
      </c>
      <c r="AX17" s="57" t="str">
        <f t="shared" si="29"/>
        <v>an Verkehrsfläche</v>
      </c>
      <c r="AY17" s="57">
        <f t="shared" si="60"/>
        <v>53.968148264840394</v>
      </c>
      <c r="AZ17" s="57">
        <f t="shared" si="60"/>
        <v>54.143769352449866</v>
      </c>
      <c r="BA17" s="57">
        <f t="shared" si="60"/>
        <v>54.359321226838397</v>
      </c>
      <c r="BB17" s="57">
        <f t="shared" si="60"/>
        <v>54.585306417264782</v>
      </c>
      <c r="BC17" s="57">
        <f t="shared" si="60"/>
        <v>54.641177517685293</v>
      </c>
      <c r="BD17" s="57">
        <f t="shared" si="60"/>
        <v>54.695999096438022</v>
      </c>
      <c r="BE17" s="57">
        <f t="shared" si="60"/>
        <v>54.726544251649742</v>
      </c>
      <c r="BF17" s="57">
        <f t="shared" si="60"/>
        <v>54.794274540726249</v>
      </c>
      <c r="BG17" s="57">
        <f t="shared" si="60"/>
        <v>54.839774794512245</v>
      </c>
      <c r="BH17" s="57">
        <f t="shared" si="60"/>
        <v>54.889017807979513</v>
      </c>
      <c r="BI17" s="57">
        <f t="shared" si="60"/>
        <v>54.93753938291546</v>
      </c>
      <c r="BJ17" s="57">
        <f t="shared" si="60"/>
        <v>54.988801236800839</v>
      </c>
      <c r="BK17" s="57">
        <f t="shared" si="60"/>
        <v>55.020155494472327</v>
      </c>
      <c r="BL17" s="57">
        <f t="shared" si="60"/>
        <v>55.059422052444845</v>
      </c>
      <c r="BM17" s="57">
        <f t="shared" si="60"/>
        <v>55.092628942833066</v>
      </c>
      <c r="BN17" s="57" t="str">
        <f t="shared" si="31"/>
        <v>an Verkehrsfläche</v>
      </c>
      <c r="BO17" s="57">
        <f t="shared" si="61"/>
        <v>53.802039503043986</v>
      </c>
      <c r="BP17" s="57">
        <f t="shared" si="61"/>
        <v>53.934547410561663</v>
      </c>
      <c r="BQ17" s="57">
        <f t="shared" si="61"/>
        <v>54.048915412658417</v>
      </c>
      <c r="BR17" s="57">
        <f t="shared" si="61"/>
        <v>54.17733295585063</v>
      </c>
      <c r="BS17" s="57">
        <f t="shared" si="61"/>
        <v>54.211511878622908</v>
      </c>
      <c r="BT17" s="57">
        <f t="shared" si="61"/>
        <v>54.234159388971804</v>
      </c>
      <c r="BU17" s="57">
        <f t="shared" si="61"/>
        <v>54.251419752264709</v>
      </c>
      <c r="BV17" s="57">
        <f t="shared" si="61"/>
        <v>54.30850012655727</v>
      </c>
      <c r="BW17" s="57">
        <f t="shared" si="61"/>
        <v>54.334747047826184</v>
      </c>
      <c r="BX17" s="57">
        <f t="shared" si="61"/>
        <v>54.359931826262418</v>
      </c>
      <c r="BY17" s="57">
        <f t="shared" si="61"/>
        <v>54.38903612767497</v>
      </c>
      <c r="BZ17" s="57">
        <f t="shared" si="61"/>
        <v>54.411889204395223</v>
      </c>
      <c r="CA17" s="57">
        <f t="shared" si="61"/>
        <v>54.447758686788191</v>
      </c>
      <c r="CB17" s="57">
        <f t="shared" si="61"/>
        <v>54.493454876774656</v>
      </c>
      <c r="CC17" s="57">
        <f t="shared" si="61"/>
        <v>54.514896442073677</v>
      </c>
      <c r="CD17" s="57" t="str">
        <f t="shared" si="33"/>
        <v>an Verkehrsfläche</v>
      </c>
      <c r="CE17" s="57">
        <f t="shared" si="62"/>
        <v>51.652752157189077</v>
      </c>
      <c r="CF17" s="57">
        <f t="shared" si="62"/>
        <v>51.796946797829513</v>
      </c>
      <c r="CG17" s="57">
        <f t="shared" si="62"/>
        <v>51.931264264983582</v>
      </c>
      <c r="CH17" s="57">
        <f t="shared" si="62"/>
        <v>52.088888411416583</v>
      </c>
      <c r="CI17" s="57">
        <f t="shared" si="62"/>
        <v>52.127583938029332</v>
      </c>
      <c r="CJ17" s="57">
        <f t="shared" si="62"/>
        <v>52.162370632177769</v>
      </c>
      <c r="CK17" s="57">
        <f t="shared" si="62"/>
        <v>52.19625829171936</v>
      </c>
      <c r="CL17" s="57">
        <f t="shared" si="62"/>
        <v>52.224995938007559</v>
      </c>
      <c r="CM17" s="57">
        <f t="shared" si="62"/>
        <v>52.253693613653951</v>
      </c>
      <c r="CN17" s="57">
        <f t="shared" si="62"/>
        <v>52.284458658719075</v>
      </c>
      <c r="CO17" s="57">
        <f t="shared" si="62"/>
        <v>52.318385917616951</v>
      </c>
      <c r="CP17" s="57">
        <f t="shared" si="62"/>
        <v>52.34535609848087</v>
      </c>
      <c r="CQ17" s="57">
        <f t="shared" si="62"/>
        <v>52.368421889054865</v>
      </c>
      <c r="CR17" s="57">
        <f t="shared" si="62"/>
        <v>52.39020312898559</v>
      </c>
      <c r="CS17" s="57">
        <f t="shared" si="62"/>
        <v>52.410978868889536</v>
      </c>
      <c r="CT17" s="57" t="str">
        <f t="shared" si="35"/>
        <v>an Verkehrsfläche</v>
      </c>
      <c r="CU17" s="57">
        <f t="shared" si="63"/>
        <v>52.26192951877124</v>
      </c>
      <c r="CV17" s="57">
        <f t="shared" si="63"/>
        <v>52.41668643644681</v>
      </c>
      <c r="CW17" s="57">
        <f t="shared" si="63"/>
        <v>52.516689547678425</v>
      </c>
      <c r="CX17" s="57">
        <f t="shared" si="63"/>
        <v>52.624996092704222</v>
      </c>
      <c r="CY17" s="57">
        <f t="shared" si="63"/>
        <v>52.639762027317921</v>
      </c>
      <c r="CZ17" s="57">
        <f t="shared" si="63"/>
        <v>52.6662749254956</v>
      </c>
      <c r="DA17" s="57">
        <f t="shared" si="63"/>
        <v>52.689070453811553</v>
      </c>
      <c r="DB17" s="57">
        <f t="shared" si="63"/>
        <v>52.712521492879091</v>
      </c>
      <c r="DC17" s="57">
        <f t="shared" si="63"/>
        <v>52.732960374889302</v>
      </c>
      <c r="DD17" s="57">
        <f t="shared" si="63"/>
        <v>52.751417404616532</v>
      </c>
      <c r="DE17" s="57">
        <f t="shared" si="63"/>
        <v>52.774625977091901</v>
      </c>
      <c r="DF17" s="57">
        <f t="shared" si="63"/>
        <v>52.792378943276361</v>
      </c>
      <c r="DG17" s="57">
        <f t="shared" si="63"/>
        <v>52.812151944384382</v>
      </c>
      <c r="DH17" s="57">
        <f t="shared" si="63"/>
        <v>52.83241162471252</v>
      </c>
      <c r="DI17" s="57">
        <f t="shared" si="63"/>
        <v>52.839941072889708</v>
      </c>
      <c r="DJ17" s="57" t="str">
        <f t="shared" si="37"/>
        <v>an Verkehrsfläche</v>
      </c>
      <c r="DK17" s="57"/>
      <c r="DL17" s="57">
        <f t="shared" si="64"/>
        <v>51.033264257973741</v>
      </c>
      <c r="DM17" s="57">
        <f t="shared" si="64"/>
        <v>51.25604950803617</v>
      </c>
      <c r="DN17" s="57">
        <f t="shared" si="64"/>
        <v>51.465884747698084</v>
      </c>
      <c r="DO17" s="57">
        <f t="shared" si="64"/>
        <v>51.517307400286185</v>
      </c>
      <c r="DP17" s="57">
        <f t="shared" si="64"/>
        <v>51.553972191294406</v>
      </c>
      <c r="DQ17" s="57">
        <f t="shared" si="64"/>
        <v>51.579027333956923</v>
      </c>
      <c r="DR17" s="57">
        <f t="shared" si="64"/>
        <v>51.596817959437686</v>
      </c>
      <c r="DS17" s="57">
        <f t="shared" si="64"/>
        <v>51.615742505107953</v>
      </c>
      <c r="DT17" s="57">
        <f t="shared" si="64"/>
        <v>51.644329492147385</v>
      </c>
      <c r="DU17" s="57">
        <f t="shared" si="64"/>
        <v>51.715609918574792</v>
      </c>
      <c r="DV17" s="57">
        <f t="shared" si="64"/>
        <v>51.759134847585898</v>
      </c>
      <c r="DW17" s="57">
        <f t="shared" si="64"/>
        <v>51.82342773300951</v>
      </c>
      <c r="DX17" s="57">
        <f t="shared" si="64"/>
        <v>51.867028038759827</v>
      </c>
      <c r="DY17" s="57">
        <f t="shared" si="64"/>
        <v>51.905276034454815</v>
      </c>
      <c r="DZ17" s="57" t="str">
        <f t="shared" si="39"/>
        <v>an Verkehrsfläche</v>
      </c>
      <c r="EA17" s="57">
        <f t="shared" si="65"/>
        <v>51.779408769818929</v>
      </c>
      <c r="EB17" s="57">
        <f t="shared" si="65"/>
        <v>51.901255668019125</v>
      </c>
      <c r="EC17" s="57">
        <f t="shared" si="65"/>
        <v>52.019398545491228</v>
      </c>
      <c r="ED17" s="57">
        <f t="shared" si="65"/>
        <v>52.147438300659005</v>
      </c>
      <c r="EE17" s="57">
        <f t="shared" si="65"/>
        <v>52.179126451606777</v>
      </c>
      <c r="EF17" s="57">
        <f t="shared" si="65"/>
        <v>52.208467183133045</v>
      </c>
      <c r="EG17" s="57">
        <f t="shared" si="65"/>
        <v>52.234492248765726</v>
      </c>
      <c r="EH17" s="57">
        <f t="shared" si="65"/>
        <v>52.283694971612377</v>
      </c>
      <c r="EI17" s="57">
        <f t="shared" si="65"/>
        <v>52.3316610550946</v>
      </c>
      <c r="EJ17" s="57">
        <f t="shared" si="65"/>
        <v>52.36373109845885</v>
      </c>
      <c r="EK17" s="57">
        <f t="shared" si="65"/>
        <v>52.391410901381633</v>
      </c>
      <c r="EL17" s="57">
        <f t="shared" si="65"/>
        <v>52.410503943327498</v>
      </c>
      <c r="EM17" s="57">
        <f t="shared" si="65"/>
        <v>52.414122019170961</v>
      </c>
      <c r="EN17" s="57">
        <f t="shared" si="65"/>
        <v>52.417187884172101</v>
      </c>
      <c r="EO17" s="57">
        <f t="shared" si="65"/>
        <v>52.423158052016845</v>
      </c>
      <c r="EP17" s="57" t="str">
        <f t="shared" si="41"/>
        <v>an Verkehrsfläche</v>
      </c>
      <c r="EQ17" s="57">
        <f t="shared" si="66"/>
        <v>51.13251667378951</v>
      </c>
      <c r="ER17" s="57">
        <f t="shared" si="66"/>
        <v>51.220944119903066</v>
      </c>
      <c r="ES17" s="57">
        <f t="shared" si="66"/>
        <v>51.312186534916975</v>
      </c>
      <c r="ET17" s="57">
        <f t="shared" si="66"/>
        <v>51.437253131363875</v>
      </c>
      <c r="EU17" s="57">
        <f t="shared" si="66"/>
        <v>51.499954741852576</v>
      </c>
      <c r="EV17" s="57">
        <f t="shared" si="66"/>
        <v>51.56268068317668</v>
      </c>
      <c r="EW17" s="57">
        <f t="shared" si="66"/>
        <v>51.62540619075439</v>
      </c>
      <c r="EX17" s="57">
        <f t="shared" si="66"/>
        <v>51.68813102260161</v>
      </c>
      <c r="EY17" s="57">
        <f t="shared" si="66"/>
        <v>51.7126153332987</v>
      </c>
      <c r="EZ17" s="57">
        <f t="shared" si="66"/>
        <v>51.761068632929536</v>
      </c>
      <c r="FA17" s="57">
        <f t="shared" si="66"/>
        <v>51.816180761446311</v>
      </c>
      <c r="FB17" s="57">
        <f t="shared" si="66"/>
        <v>51.839228779304889</v>
      </c>
      <c r="FC17" s="57">
        <f t="shared" si="66"/>
        <v>51.864021196438749</v>
      </c>
      <c r="FD17" s="57">
        <f t="shared" si="66"/>
        <v>51.8864310379888</v>
      </c>
      <c r="FE17" s="57">
        <f t="shared" si="66"/>
        <v>51.921767905270549</v>
      </c>
      <c r="FF17" s="57" t="str">
        <f t="shared" si="43"/>
        <v>an Verkehrsfläche</v>
      </c>
      <c r="FG17" s="57">
        <f t="shared" si="67"/>
        <v>50.704034214787271</v>
      </c>
      <c r="FH17" s="57">
        <f t="shared" si="67"/>
        <v>50.823033178012018</v>
      </c>
      <c r="FI17" s="57">
        <f t="shared" si="67"/>
        <v>51.004922511458908</v>
      </c>
      <c r="FJ17" s="57">
        <f t="shared" si="67"/>
        <v>51.193666734154895</v>
      </c>
      <c r="FK17" s="57">
        <f t="shared" si="67"/>
        <v>51.229497621837027</v>
      </c>
      <c r="FL17" s="57">
        <f t="shared" si="67"/>
        <v>51.259301775583388</v>
      </c>
      <c r="FM17" s="57">
        <f t="shared" si="67"/>
        <v>51.28782953994817</v>
      </c>
      <c r="FN17" s="57">
        <f t="shared" si="67"/>
        <v>51.313135413937943</v>
      </c>
      <c r="FO17" s="57">
        <f t="shared" si="67"/>
        <v>51.339517584559736</v>
      </c>
      <c r="FP17" s="57">
        <f t="shared" si="67"/>
        <v>51.373713857511184</v>
      </c>
      <c r="FQ17" s="57">
        <f t="shared" si="67"/>
        <v>51.400549671185786</v>
      </c>
      <c r="FR17" s="57">
        <f t="shared" si="67"/>
        <v>51.427884707021427</v>
      </c>
      <c r="FS17" s="57">
        <f t="shared" si="67"/>
        <v>51.455143586608067</v>
      </c>
      <c r="FT17" s="57">
        <f t="shared" si="67"/>
        <v>51.489638668113031</v>
      </c>
      <c r="FU17" s="57">
        <f t="shared" si="67"/>
        <v>51.519529480054473</v>
      </c>
      <c r="FV17" s="57" t="str">
        <f t="shared" si="45"/>
        <v>an Verkehrsfläche</v>
      </c>
      <c r="FW17" s="57">
        <f t="shared" si="68"/>
        <v>51.490975030663925</v>
      </c>
      <c r="FX17" s="57">
        <f t="shared" si="68"/>
        <v>51.608290216516451</v>
      </c>
      <c r="FY17" s="57">
        <f t="shared" si="68"/>
        <v>51.751473754573233</v>
      </c>
      <c r="FZ17" s="57">
        <f t="shared" si="68"/>
        <v>51.91294621470864</v>
      </c>
      <c r="GA17" s="57">
        <f t="shared" si="68"/>
        <v>51.949621306928563</v>
      </c>
      <c r="GB17" s="57">
        <f t="shared" si="68"/>
        <v>51.978440625371661</v>
      </c>
      <c r="GC17" s="57">
        <f t="shared" si="68"/>
        <v>52.009443931722295</v>
      </c>
      <c r="GD17" s="57">
        <f t="shared" si="68"/>
        <v>52.054454267128342</v>
      </c>
      <c r="GE17" s="57">
        <f t="shared" si="68"/>
        <v>52.088533472151333</v>
      </c>
      <c r="GF17" s="57">
        <f t="shared" si="68"/>
        <v>52.115363116224948</v>
      </c>
      <c r="GG17" s="57">
        <f t="shared" si="68"/>
        <v>52.141467385043001</v>
      </c>
      <c r="GH17" s="57">
        <f t="shared" si="68"/>
        <v>52.168428504497086</v>
      </c>
      <c r="GI17" s="57">
        <f t="shared" si="68"/>
        <v>52.190146158185854</v>
      </c>
      <c r="GJ17" s="57">
        <f t="shared" si="68"/>
        <v>52.210419069977576</v>
      </c>
      <c r="GK17" s="57">
        <f t="shared" si="68"/>
        <v>52.246846470803654</v>
      </c>
      <c r="GL17" s="57" t="str">
        <f t="shared" si="47"/>
        <v>an Verkehrsfläche</v>
      </c>
      <c r="GM17" s="57"/>
      <c r="GN17" s="57">
        <f t="shared" si="69"/>
        <v>50.38303525883893</v>
      </c>
      <c r="GO17" s="57">
        <f t="shared" si="69"/>
        <v>50.561467666510339</v>
      </c>
      <c r="GP17" s="57">
        <f t="shared" si="69"/>
        <v>50.665920641572619</v>
      </c>
      <c r="GQ17" s="57">
        <f t="shared" si="69"/>
        <v>50.683542717365988</v>
      </c>
      <c r="GR17" s="57">
        <f t="shared" si="69"/>
        <v>50.711294341027845</v>
      </c>
      <c r="GS17" s="57">
        <f t="shared" si="69"/>
        <v>50.721924576385234</v>
      </c>
      <c r="GT17" s="57">
        <f t="shared" si="69"/>
        <v>50.72904392809491</v>
      </c>
      <c r="GU17" s="57">
        <f t="shared" si="69"/>
        <v>50.740928079073903</v>
      </c>
      <c r="GV17" s="57">
        <f t="shared" si="69"/>
        <v>50.752292936935504</v>
      </c>
      <c r="GW17" s="57">
        <f t="shared" si="69"/>
        <v>50.767128640198578</v>
      </c>
      <c r="GX17" s="57">
        <f t="shared" si="69"/>
        <v>50.785351696455436</v>
      </c>
      <c r="GY17" s="57">
        <f t="shared" si="69"/>
        <v>50.804689447915202</v>
      </c>
      <c r="GZ17" s="57">
        <f t="shared" si="69"/>
        <v>50.831247929183149</v>
      </c>
      <c r="HA17" s="57">
        <f t="shared" si="69"/>
        <v>50.868249355740929</v>
      </c>
      <c r="HB17" s="57" t="str">
        <f t="shared" si="49"/>
        <v>an Verkehrsfläche</v>
      </c>
      <c r="HC17" s="57"/>
      <c r="HD17" s="57">
        <f t="shared" si="70"/>
        <v>50.420524894212306</v>
      </c>
      <c r="HE17" s="57">
        <f t="shared" si="70"/>
        <v>50.630920059710007</v>
      </c>
      <c r="HF17" s="57">
        <f t="shared" si="70"/>
        <v>50.857080293445428</v>
      </c>
      <c r="HG17" s="57">
        <f t="shared" si="70"/>
        <v>50.921429501423269</v>
      </c>
      <c r="HH17" s="57">
        <f t="shared" si="70"/>
        <v>50.946378675354445</v>
      </c>
      <c r="HI17" s="57">
        <f t="shared" si="70"/>
        <v>50.997025605576965</v>
      </c>
      <c r="HJ17" s="57">
        <f t="shared" si="70"/>
        <v>51.15069320401598</v>
      </c>
      <c r="HK17" s="57">
        <f t="shared" si="70"/>
        <v>51.294033648647869</v>
      </c>
      <c r="HL17" s="57">
        <f t="shared" si="70"/>
        <v>51.360799144073006</v>
      </c>
      <c r="HM17" s="57">
        <f t="shared" si="70"/>
        <v>51.365460970112487</v>
      </c>
      <c r="HN17" s="57">
        <f t="shared" si="70"/>
        <v>51.379967820719308</v>
      </c>
      <c r="HO17" s="57">
        <f t="shared" si="70"/>
        <v>51.38204635495628</v>
      </c>
      <c r="HP17" s="57">
        <f t="shared" si="70"/>
        <v>51.372679929787083</v>
      </c>
      <c r="HQ17" s="57">
        <f t="shared" si="70"/>
        <v>51.369209239088953</v>
      </c>
      <c r="HR17" s="57" t="str">
        <f t="shared" si="51"/>
        <v>an Verkehrsfläche</v>
      </c>
      <c r="HS17" s="57"/>
      <c r="HT17" s="57">
        <f t="shared" si="71"/>
        <v>50.223929910335769</v>
      </c>
      <c r="HU17" s="57">
        <f t="shared" si="71"/>
        <v>50.334532916729835</v>
      </c>
      <c r="HV17" s="57">
        <f t="shared" si="71"/>
        <v>50.483052204540499</v>
      </c>
      <c r="HW17" s="57">
        <f t="shared" si="71"/>
        <v>50.520105367220701</v>
      </c>
      <c r="HX17" s="57">
        <f t="shared" si="71"/>
        <v>50.552071835743988</v>
      </c>
      <c r="HY17" s="57">
        <f t="shared" si="71"/>
        <v>50.585143285736635</v>
      </c>
      <c r="HZ17" s="57">
        <f t="shared" si="71"/>
        <v>50.61293371352383</v>
      </c>
      <c r="IA17" s="57">
        <f t="shared" si="71"/>
        <v>50.657288176690834</v>
      </c>
      <c r="IB17" s="57">
        <f t="shared" si="71"/>
        <v>50.69071789359333</v>
      </c>
      <c r="IC17" s="57">
        <f t="shared" si="71"/>
        <v>50.717742850532019</v>
      </c>
      <c r="ID17" s="57">
        <f t="shared" si="71"/>
        <v>50.763686202114428</v>
      </c>
      <c r="IE17" s="57">
        <f t="shared" si="71"/>
        <v>50.790313202166374</v>
      </c>
      <c r="IF17" s="57">
        <f t="shared" si="71"/>
        <v>50.809324412043907</v>
      </c>
      <c r="IG17" s="57">
        <f t="shared" si="71"/>
        <v>50.822112713395576</v>
      </c>
      <c r="IH17" s="57" t="str">
        <f t="shared" si="53"/>
        <v>an Verkehrsfläche</v>
      </c>
      <c r="II17" s="57"/>
      <c r="IJ17" s="57">
        <f t="shared" si="72"/>
        <v>49.719833843785807</v>
      </c>
      <c r="IK17" s="57">
        <f t="shared" si="72"/>
        <v>49.847216363270817</v>
      </c>
      <c r="IL17" s="72">
        <f t="shared" si="72"/>
        <v>49.999999999999993</v>
      </c>
      <c r="IM17" s="57">
        <f t="shared" si="72"/>
        <v>50.036992371327884</v>
      </c>
      <c r="IN17" s="57">
        <f t="shared" si="54"/>
        <v>50.091970325433614</v>
      </c>
      <c r="IO17" s="57">
        <f t="shared" si="54"/>
        <v>50.136644494737943</v>
      </c>
      <c r="IP17" s="57">
        <f t="shared" si="54"/>
        <v>50.176327263884268</v>
      </c>
      <c r="IQ17" s="57">
        <f t="shared" si="54"/>
        <v>50.210037770981657</v>
      </c>
      <c r="IR17" s="57">
        <f t="shared" si="54"/>
        <v>50.246663301664029</v>
      </c>
      <c r="IS17" s="57">
        <f t="shared" si="54"/>
        <v>50.280391601730301</v>
      </c>
      <c r="IT17" s="57">
        <f t="shared" si="54"/>
        <v>50.334302446193163</v>
      </c>
      <c r="IU17" s="57">
        <f t="shared" si="54"/>
        <v>50.372748264916687</v>
      </c>
      <c r="IV17" s="57">
        <f t="shared" si="54"/>
        <v>50.408466829495843</v>
      </c>
      <c r="IW17" s="57">
        <f t="shared" si="54"/>
        <v>50.421796918422473</v>
      </c>
      <c r="IX17" s="71" t="str">
        <f t="shared" si="55"/>
        <v>an Verkehrsfläche</v>
      </c>
      <c r="IY17" s="71">
        <f t="shared" si="56"/>
        <v>51.88419077273425</v>
      </c>
      <c r="IZ17" s="71">
        <f t="shared" si="56"/>
        <v>52.053203919033784</v>
      </c>
      <c r="JA17" s="71">
        <f t="shared" si="56"/>
        <v>52.217200767969096</v>
      </c>
      <c r="JB17" s="71">
        <f t="shared" si="56"/>
        <v>52.254876795784256</v>
      </c>
      <c r="JC17" s="71">
        <f t="shared" si="56"/>
        <v>52.289494180057758</v>
      </c>
      <c r="JD17" s="71">
        <f t="shared" si="56"/>
        <v>52.319738800027885</v>
      </c>
      <c r="JE17" s="71">
        <f t="shared" si="56"/>
        <v>52.363932755418929</v>
      </c>
      <c r="JF17" s="71">
        <f t="shared" si="56"/>
        <v>52.399032961748894</v>
      </c>
      <c r="JG17" s="71">
        <f t="shared" si="56"/>
        <v>52.431864697697947</v>
      </c>
      <c r="JH17" s="71">
        <f t="shared" si="56"/>
        <v>52.464383676500482</v>
      </c>
      <c r="JI17" s="71">
        <f t="shared" si="56"/>
        <v>52.495604549594162</v>
      </c>
      <c r="JJ17" s="71">
        <f t="shared" si="56"/>
        <v>52.518421297730278</v>
      </c>
      <c r="JK17" s="71">
        <f t="shared" si="56"/>
        <v>52.54412502845949</v>
      </c>
      <c r="JL17" s="71">
        <f t="shared" si="56"/>
        <v>52.564492336747534</v>
      </c>
      <c r="JM17" s="62" t="str">
        <f t="shared" si="6"/>
        <v>an Verkehrsfläche</v>
      </c>
      <c r="JN17" s="74">
        <f t="shared" si="57"/>
        <v>51.951687829606982</v>
      </c>
      <c r="JO17" s="74">
        <f t="shared" si="57"/>
        <v>52.119118374969489</v>
      </c>
      <c r="JP17" s="74">
        <f t="shared" si="57"/>
        <v>52.280418173427748</v>
      </c>
      <c r="JQ17" s="74">
        <f t="shared" si="57"/>
        <v>52.31664369279887</v>
      </c>
      <c r="JR17" s="74">
        <f t="shared" si="57"/>
        <v>52.351686782333061</v>
      </c>
      <c r="JS17" s="74">
        <f t="shared" si="57"/>
        <v>52.380225769761367</v>
      </c>
      <c r="JT17" s="74">
        <f t="shared" si="57"/>
        <v>52.419453673373319</v>
      </c>
      <c r="JU17" s="74">
        <f t="shared" si="57"/>
        <v>52.449207307618465</v>
      </c>
      <c r="JV17" s="74">
        <f t="shared" si="57"/>
        <v>52.480352677119811</v>
      </c>
      <c r="JW17" s="74">
        <f t="shared" si="57"/>
        <v>52.514162666028717</v>
      </c>
      <c r="JX17" s="74">
        <f t="shared" si="57"/>
        <v>52.546267295571347</v>
      </c>
      <c r="JY17" s="74">
        <f t="shared" si="57"/>
        <v>52.57014653327299</v>
      </c>
      <c r="JZ17" s="74">
        <f t="shared" si="57"/>
        <v>52.597634340854562</v>
      </c>
      <c r="KA17" s="74">
        <f t="shared" si="57"/>
        <v>52.618960720825839</v>
      </c>
    </row>
    <row r="18" spans="1:287" s="67" customFormat="1" x14ac:dyDescent="0.25">
      <c r="A18" s="65" t="s">
        <v>62</v>
      </c>
      <c r="B18" s="65">
        <f>B29/B8*100</f>
        <v>51.190994719051155</v>
      </c>
      <c r="C18" s="65">
        <f t="shared" ref="C18:Q18" si="73">C29/C8*100</f>
        <v>51.297866779970093</v>
      </c>
      <c r="D18" s="65">
        <f t="shared" si="73"/>
        <v>49.294329599177289</v>
      </c>
      <c r="E18" s="65">
        <f t="shared" si="73"/>
        <v>49.637002094486036</v>
      </c>
      <c r="F18" s="65">
        <f t="shared" si="73"/>
        <v>49.638292682926824</v>
      </c>
      <c r="G18" s="65">
        <f t="shared" si="73"/>
        <v>49.508998330578308</v>
      </c>
      <c r="H18" s="65">
        <f t="shared" si="73"/>
        <v>49.609740311735742</v>
      </c>
      <c r="I18" s="65">
        <f t="shared" si="73"/>
        <v>49.650222917352401</v>
      </c>
      <c r="J18" s="65">
        <f t="shared" si="73"/>
        <v>49.737846448368295</v>
      </c>
      <c r="K18" s="65">
        <f t="shared" si="73"/>
        <v>49.758480439832113</v>
      </c>
      <c r="L18" s="65">
        <f t="shared" si="73"/>
        <v>49.818399419353526</v>
      </c>
      <c r="M18" s="65">
        <f t="shared" si="73"/>
        <v>50.029514858141425</v>
      </c>
      <c r="N18" s="65">
        <f t="shared" si="73"/>
        <v>50.07443474733163</v>
      </c>
      <c r="O18" s="65">
        <f t="shared" si="73"/>
        <v>49.984903930389777</v>
      </c>
      <c r="P18" s="65">
        <f t="shared" si="73"/>
        <v>49.942393701688395</v>
      </c>
      <c r="Q18" s="65">
        <f t="shared" si="73"/>
        <v>49.606924972607494</v>
      </c>
      <c r="R18" s="65" t="str">
        <f t="shared" si="25"/>
        <v>an Siedlungs- und Verkehrsfläche</v>
      </c>
      <c r="S18" s="65">
        <f t="shared" ref="S18:AG18" si="74">S29/S8*100</f>
        <v>48.405965071833748</v>
      </c>
      <c r="T18" s="65">
        <f t="shared" si="74"/>
        <v>48.515947592590045</v>
      </c>
      <c r="U18" s="65">
        <f t="shared" si="74"/>
        <v>48.792926284403634</v>
      </c>
      <c r="V18" s="65">
        <f t="shared" si="74"/>
        <v>48.84579840709069</v>
      </c>
      <c r="W18" s="65">
        <f t="shared" si="74"/>
        <v>48.911786325161188</v>
      </c>
      <c r="X18" s="65">
        <f t="shared" si="74"/>
        <v>48.889137476657751</v>
      </c>
      <c r="Y18" s="65">
        <f t="shared" si="74"/>
        <v>49.010742234172639</v>
      </c>
      <c r="Z18" s="65">
        <f t="shared" si="74"/>
        <v>49.099280881051058</v>
      </c>
      <c r="AA18" s="65">
        <f t="shared" si="74"/>
        <v>49.108959076564297</v>
      </c>
      <c r="AB18" s="65">
        <f t="shared" si="74"/>
        <v>49.131152972165715</v>
      </c>
      <c r="AC18" s="65">
        <f t="shared" si="74"/>
        <v>49.123014491126185</v>
      </c>
      <c r="AD18" s="65">
        <f t="shared" si="74"/>
        <v>49.125054830882078</v>
      </c>
      <c r="AE18" s="65">
        <f t="shared" si="74"/>
        <v>49.13559976156052</v>
      </c>
      <c r="AF18" s="65">
        <f t="shared" si="74"/>
        <v>49.698882406711213</v>
      </c>
      <c r="AG18" s="65">
        <f t="shared" si="74"/>
        <v>49.704142478407256</v>
      </c>
      <c r="AH18" s="65" t="str">
        <f t="shared" si="27"/>
        <v>an Siedlungs- und Verkehrsfläche</v>
      </c>
      <c r="AI18" s="65">
        <f t="shared" ref="AI18:AW18" si="75">AI29/AI8*100</f>
        <v>48.151840329291588</v>
      </c>
      <c r="AJ18" s="65">
        <f t="shared" si="75"/>
        <v>48.646080550630089</v>
      </c>
      <c r="AK18" s="65">
        <f t="shared" si="75"/>
        <v>48.804057870596587</v>
      </c>
      <c r="AL18" s="65">
        <f t="shared" si="75"/>
        <v>48.193844201852535</v>
      </c>
      <c r="AM18" s="65">
        <f t="shared" si="75"/>
        <v>48.267081197008835</v>
      </c>
      <c r="AN18" s="65">
        <f t="shared" si="75"/>
        <v>48.278579701647587</v>
      </c>
      <c r="AO18" s="65">
        <f t="shared" si="75"/>
        <v>48.314431459750104</v>
      </c>
      <c r="AP18" s="65">
        <f t="shared" si="75"/>
        <v>48.310493336062684</v>
      </c>
      <c r="AQ18" s="65">
        <f t="shared" si="75"/>
        <v>48.262893143105515</v>
      </c>
      <c r="AR18" s="65">
        <f t="shared" si="75"/>
        <v>48.257244037220467</v>
      </c>
      <c r="AS18" s="65">
        <f t="shared" si="75"/>
        <v>48.193059192909757</v>
      </c>
      <c r="AT18" s="65">
        <f t="shared" si="75"/>
        <v>48.197621134820665</v>
      </c>
      <c r="AU18" s="65">
        <f t="shared" si="75"/>
        <v>48.071377339011335</v>
      </c>
      <c r="AV18" s="65">
        <f t="shared" si="75"/>
        <v>47.844490313652692</v>
      </c>
      <c r="AW18" s="65">
        <f t="shared" si="75"/>
        <v>47.823629329567616</v>
      </c>
      <c r="AX18" s="65" t="str">
        <f t="shared" si="29"/>
        <v>an Siedlungs- und Verkehrsfläche</v>
      </c>
      <c r="AY18" s="65">
        <f t="shared" ref="AY18:BM18" si="76">AY29/AY8*100</f>
        <v>46.460432551870987</v>
      </c>
      <c r="AZ18" s="65">
        <f t="shared" si="76"/>
        <v>46.449656722042114</v>
      </c>
      <c r="BA18" s="65">
        <f t="shared" si="76"/>
        <v>46.536701295431129</v>
      </c>
      <c r="BB18" s="65">
        <f t="shared" si="76"/>
        <v>46.447030900290216</v>
      </c>
      <c r="BC18" s="65">
        <f t="shared" si="76"/>
        <v>46.416718387141373</v>
      </c>
      <c r="BD18" s="65">
        <f t="shared" si="76"/>
        <v>46.408158875834467</v>
      </c>
      <c r="BE18" s="65">
        <f t="shared" si="76"/>
        <v>46.379833660537635</v>
      </c>
      <c r="BF18" s="65">
        <f t="shared" si="76"/>
        <v>46.335668916591892</v>
      </c>
      <c r="BG18" s="65">
        <f t="shared" si="76"/>
        <v>46.295445197793825</v>
      </c>
      <c r="BH18" s="65">
        <f t="shared" si="76"/>
        <v>46.268159425628724</v>
      </c>
      <c r="BI18" s="65">
        <f t="shared" si="76"/>
        <v>46.230552926162616</v>
      </c>
      <c r="BJ18" s="65">
        <f t="shared" si="76"/>
        <v>46.192557685854673</v>
      </c>
      <c r="BK18" s="65">
        <f t="shared" si="76"/>
        <v>46.143464695232169</v>
      </c>
      <c r="BL18" s="65">
        <f t="shared" si="76"/>
        <v>46.108523756251003</v>
      </c>
      <c r="BM18" s="65">
        <f t="shared" si="76"/>
        <v>46.086905627535891</v>
      </c>
      <c r="BN18" s="65" t="str">
        <f t="shared" si="31"/>
        <v>an Siedlungs- und Verkehrsfläche</v>
      </c>
      <c r="BO18" s="65">
        <f t="shared" ref="BO18:CC18" si="77">BO29/BO8*100</f>
        <v>46.453575591653632</v>
      </c>
      <c r="BP18" s="65">
        <f t="shared" si="77"/>
        <v>46.48415906973635</v>
      </c>
      <c r="BQ18" s="65">
        <f t="shared" si="77"/>
        <v>46.398749181094523</v>
      </c>
      <c r="BR18" s="65">
        <f t="shared" si="77"/>
        <v>46.39543563623608</v>
      </c>
      <c r="BS18" s="65">
        <f t="shared" si="77"/>
        <v>46.44139764262885</v>
      </c>
      <c r="BT18" s="65">
        <f t="shared" si="77"/>
        <v>46.456521023648087</v>
      </c>
      <c r="BU18" s="65">
        <f t="shared" si="77"/>
        <v>46.499534783054386</v>
      </c>
      <c r="BV18" s="65">
        <f t="shared" si="77"/>
        <v>46.384572035090571</v>
      </c>
      <c r="BW18" s="65">
        <f t="shared" si="77"/>
        <v>46.378496255929228</v>
      </c>
      <c r="BX18" s="65">
        <f t="shared" si="77"/>
        <v>46.405240483020947</v>
      </c>
      <c r="BY18" s="65">
        <f t="shared" si="77"/>
        <v>46.382787440683785</v>
      </c>
      <c r="BZ18" s="65">
        <f t="shared" si="77"/>
        <v>46.401708555881491</v>
      </c>
      <c r="CA18" s="65">
        <f t="shared" si="77"/>
        <v>46.372481119834504</v>
      </c>
      <c r="CB18" s="65">
        <f t="shared" si="77"/>
        <v>46.326732108267663</v>
      </c>
      <c r="CC18" s="65">
        <f t="shared" si="77"/>
        <v>46.323164807208229</v>
      </c>
      <c r="CD18" s="65" t="str">
        <f t="shared" si="33"/>
        <v>an Siedlungs- und Verkehrsfläche</v>
      </c>
      <c r="CE18" s="65">
        <f t="shared" ref="CE18:CS18" si="78">CE29/CE8*100</f>
        <v>46.465086959265825</v>
      </c>
      <c r="CF18" s="65">
        <f t="shared" si="78"/>
        <v>46.409776148837842</v>
      </c>
      <c r="CG18" s="65">
        <f t="shared" si="78"/>
        <v>46.414527037495375</v>
      </c>
      <c r="CH18" s="65">
        <f t="shared" si="78"/>
        <v>46.374191411582991</v>
      </c>
      <c r="CI18" s="65">
        <f t="shared" si="78"/>
        <v>46.36034471304184</v>
      </c>
      <c r="CJ18" s="65">
        <f t="shared" si="78"/>
        <v>46.349305840720746</v>
      </c>
      <c r="CK18" s="65">
        <f t="shared" si="78"/>
        <v>46.347984943116991</v>
      </c>
      <c r="CL18" s="65">
        <f t="shared" si="78"/>
        <v>46.331252600282596</v>
      </c>
      <c r="CM18" s="65">
        <f t="shared" si="78"/>
        <v>46.30825910874092</v>
      </c>
      <c r="CN18" s="65">
        <f t="shared" si="78"/>
        <v>46.27998394637212</v>
      </c>
      <c r="CO18" s="65">
        <f t="shared" si="78"/>
        <v>46.250775062518343</v>
      </c>
      <c r="CP18" s="65">
        <f t="shared" si="78"/>
        <v>46.243399597195619</v>
      </c>
      <c r="CQ18" s="65">
        <f t="shared" si="78"/>
        <v>46.240612990496238</v>
      </c>
      <c r="CR18" s="65">
        <f t="shared" si="78"/>
        <v>46.23586242588604</v>
      </c>
      <c r="CS18" s="65">
        <f t="shared" si="78"/>
        <v>46.237428079988391</v>
      </c>
      <c r="CT18" s="65" t="str">
        <f t="shared" si="35"/>
        <v>an Siedlungs- und Verkehrsfläche</v>
      </c>
      <c r="CU18" s="65">
        <f t="shared" ref="CU18:DI18" si="79">CU29/CU8*100</f>
        <v>47.023605258881453</v>
      </c>
      <c r="CV18" s="65">
        <f t="shared" si="79"/>
        <v>46.836657315136371</v>
      </c>
      <c r="CW18" s="65">
        <f t="shared" si="79"/>
        <v>46.791345966268146</v>
      </c>
      <c r="CX18" s="65">
        <f t="shared" si="79"/>
        <v>46.742329210162417</v>
      </c>
      <c r="CY18" s="65">
        <f t="shared" si="79"/>
        <v>46.725615174745407</v>
      </c>
      <c r="CZ18" s="65">
        <f t="shared" si="79"/>
        <v>46.695885170282324</v>
      </c>
      <c r="DA18" s="65">
        <f t="shared" si="79"/>
        <v>46.680514333192264</v>
      </c>
      <c r="DB18" s="65">
        <f t="shared" si="79"/>
        <v>46.685951080126081</v>
      </c>
      <c r="DC18" s="65">
        <f t="shared" si="79"/>
        <v>46.662918933278327</v>
      </c>
      <c r="DD18" s="65">
        <f t="shared" si="79"/>
        <v>46.631823170013028</v>
      </c>
      <c r="DE18" s="65">
        <f t="shared" si="79"/>
        <v>46.602016946214277</v>
      </c>
      <c r="DF18" s="65">
        <f t="shared" si="79"/>
        <v>46.596648521902196</v>
      </c>
      <c r="DG18" s="65">
        <f t="shared" si="79"/>
        <v>46.587379479661436</v>
      </c>
      <c r="DH18" s="65">
        <f t="shared" si="79"/>
        <v>46.324027605362197</v>
      </c>
      <c r="DI18" s="65">
        <f t="shared" si="79"/>
        <v>46.329011511009227</v>
      </c>
      <c r="DJ18" s="65" t="str">
        <f t="shared" si="37"/>
        <v>an Siedlungs- und Verkehrsfläche</v>
      </c>
      <c r="DK18" s="65"/>
      <c r="DL18" s="65">
        <f t="shared" ref="DL18:DY18" si="80">DL29/DL8*100</f>
        <v>45.579220291635629</v>
      </c>
      <c r="DM18" s="65">
        <f t="shared" si="80"/>
        <v>45.561207585499488</v>
      </c>
      <c r="DN18" s="65">
        <f t="shared" si="80"/>
        <v>45.245440310867266</v>
      </c>
      <c r="DO18" s="65">
        <f t="shared" si="80"/>
        <v>45.126916894069645</v>
      </c>
      <c r="DP18" s="65">
        <f t="shared" si="80"/>
        <v>45.082085588354559</v>
      </c>
      <c r="DQ18" s="65">
        <f t="shared" si="80"/>
        <v>45.052199154278647</v>
      </c>
      <c r="DR18" s="65">
        <f t="shared" si="80"/>
        <v>45.040918444484156</v>
      </c>
      <c r="DS18" s="65">
        <f t="shared" si="80"/>
        <v>45.020872140006354</v>
      </c>
      <c r="DT18" s="65">
        <f t="shared" si="80"/>
        <v>44.965599072928491</v>
      </c>
      <c r="DU18" s="65">
        <f t="shared" si="80"/>
        <v>44.798005450114786</v>
      </c>
      <c r="DV18" s="65">
        <f t="shared" si="80"/>
        <v>44.654399733555337</v>
      </c>
      <c r="DW18" s="65">
        <f t="shared" si="80"/>
        <v>44.397320049503449</v>
      </c>
      <c r="DX18" s="65">
        <f t="shared" si="80"/>
        <v>44.216916231502502</v>
      </c>
      <c r="DY18" s="65">
        <f t="shared" si="80"/>
        <v>44.071177028644307</v>
      </c>
      <c r="DZ18" s="65" t="str">
        <f t="shared" si="39"/>
        <v>an Siedlungs- und Verkehrsfläche</v>
      </c>
      <c r="EA18" s="65">
        <f t="shared" ref="EA18:EO18" si="81">EA29/EA8*100</f>
        <v>44.528413473327703</v>
      </c>
      <c r="EB18" s="65">
        <f t="shared" si="81"/>
        <v>44.338361230151868</v>
      </c>
      <c r="EC18" s="65">
        <f t="shared" si="81"/>
        <v>44.441896001232351</v>
      </c>
      <c r="ED18" s="65">
        <f t="shared" si="81"/>
        <v>44.463690114377059</v>
      </c>
      <c r="EE18" s="65">
        <f t="shared" si="81"/>
        <v>44.46207463474947</v>
      </c>
      <c r="EF18" s="65">
        <f t="shared" si="81"/>
        <v>44.473689985162402</v>
      </c>
      <c r="EG18" s="65">
        <f t="shared" si="81"/>
        <v>44.499802168200688</v>
      </c>
      <c r="EH18" s="65">
        <f t="shared" si="81"/>
        <v>44.498820007342545</v>
      </c>
      <c r="EI18" s="65">
        <f t="shared" si="81"/>
        <v>44.48647747131578</v>
      </c>
      <c r="EJ18" s="65">
        <f t="shared" si="81"/>
        <v>44.478592240489959</v>
      </c>
      <c r="EK18" s="65">
        <f t="shared" si="81"/>
        <v>44.456223657037519</v>
      </c>
      <c r="EL18" s="65">
        <f t="shared" si="81"/>
        <v>44.400051728369242</v>
      </c>
      <c r="EM18" s="65">
        <f t="shared" si="81"/>
        <v>44.355579680258778</v>
      </c>
      <c r="EN18" s="65">
        <f t="shared" si="81"/>
        <v>44.309877100204503</v>
      </c>
      <c r="EO18" s="65">
        <f t="shared" si="81"/>
        <v>44.308075734004738</v>
      </c>
      <c r="EP18" s="65" t="str">
        <f t="shared" si="41"/>
        <v>an Siedlungs- und Verkehrsfläche</v>
      </c>
      <c r="EQ18" s="65">
        <f t="shared" ref="EQ18:FE18" si="82">EQ29/EQ8*100</f>
        <v>44.882397039145168</v>
      </c>
      <c r="ER18" s="65">
        <f t="shared" si="82"/>
        <v>44.797594773242253</v>
      </c>
      <c r="ES18" s="65">
        <f t="shared" si="82"/>
        <v>44.838403126951498</v>
      </c>
      <c r="ET18" s="65">
        <f t="shared" si="82"/>
        <v>45.181160562010902</v>
      </c>
      <c r="EU18" s="65">
        <f t="shared" si="82"/>
        <v>45.152512366225061</v>
      </c>
      <c r="EV18" s="65">
        <f t="shared" si="82"/>
        <v>45.125602314009292</v>
      </c>
      <c r="EW18" s="65">
        <f t="shared" si="82"/>
        <v>45.100473329893944</v>
      </c>
      <c r="EX18" s="65">
        <f t="shared" si="82"/>
        <v>45.077043186103296</v>
      </c>
      <c r="EY18" s="65">
        <f t="shared" si="82"/>
        <v>45.087104076605783</v>
      </c>
      <c r="EZ18" s="65">
        <f t="shared" si="82"/>
        <v>45.090169057897945</v>
      </c>
      <c r="FA18" s="65">
        <f t="shared" si="82"/>
        <v>45.018816152856289</v>
      </c>
      <c r="FB18" s="65">
        <f t="shared" si="82"/>
        <v>45.031522063132577</v>
      </c>
      <c r="FC18" s="65">
        <f t="shared" si="82"/>
        <v>45.035750717532949</v>
      </c>
      <c r="FD18" s="65">
        <f t="shared" si="82"/>
        <v>45.030043280316868</v>
      </c>
      <c r="FE18" s="65">
        <f t="shared" si="82"/>
        <v>44.638218468849345</v>
      </c>
      <c r="FF18" s="65" t="str">
        <f t="shared" si="43"/>
        <v>an Siedlungs- und Verkehrsfläche</v>
      </c>
      <c r="FG18" s="65">
        <f t="shared" ref="FG18:FU18" si="83">FG29/FG8*100</f>
        <v>46.386140983044193</v>
      </c>
      <c r="FH18" s="65">
        <f t="shared" si="83"/>
        <v>46.351976060448955</v>
      </c>
      <c r="FI18" s="65">
        <f t="shared" si="83"/>
        <v>46.332765236741693</v>
      </c>
      <c r="FJ18" s="65">
        <f t="shared" si="83"/>
        <v>46.262262395612446</v>
      </c>
      <c r="FK18" s="65">
        <f t="shared" si="83"/>
        <v>46.25413532227676</v>
      </c>
      <c r="FL18" s="65">
        <f t="shared" si="83"/>
        <v>46.250136071375657</v>
      </c>
      <c r="FM18" s="65">
        <f t="shared" si="83"/>
        <v>46.239101485722337</v>
      </c>
      <c r="FN18" s="65">
        <f t="shared" si="83"/>
        <v>46.227981915067062</v>
      </c>
      <c r="FO18" s="65">
        <f t="shared" si="83"/>
        <v>46.216337792650521</v>
      </c>
      <c r="FP18" s="65">
        <f t="shared" si="83"/>
        <v>46.209484012998459</v>
      </c>
      <c r="FQ18" s="65">
        <f t="shared" si="83"/>
        <v>46.208808084515596</v>
      </c>
      <c r="FR18" s="65">
        <f t="shared" si="83"/>
        <v>46.201364867104473</v>
      </c>
      <c r="FS18" s="65">
        <f t="shared" si="83"/>
        <v>46.185492974440642</v>
      </c>
      <c r="FT18" s="65">
        <f t="shared" si="83"/>
        <v>46.183818954821362</v>
      </c>
      <c r="FU18" s="65">
        <f t="shared" si="83"/>
        <v>46.180881902724167</v>
      </c>
      <c r="FV18" s="65" t="str">
        <f t="shared" si="45"/>
        <v>an Siedlungs- und Verkehrsfläche</v>
      </c>
      <c r="FW18" s="65">
        <f t="shared" ref="FW18:GK18" si="84">FW29/FW8*100</f>
        <v>45.950072703637865</v>
      </c>
      <c r="FX18" s="65">
        <f t="shared" si="84"/>
        <v>45.859475327659297</v>
      </c>
      <c r="FY18" s="65">
        <f t="shared" si="84"/>
        <v>45.793518276447088</v>
      </c>
      <c r="FZ18" s="65">
        <f t="shared" si="84"/>
        <v>45.721124468819482</v>
      </c>
      <c r="GA18" s="65">
        <f t="shared" si="84"/>
        <v>45.705225897627066</v>
      </c>
      <c r="GB18" s="65">
        <f t="shared" si="84"/>
        <v>45.702377273309367</v>
      </c>
      <c r="GC18" s="65">
        <f t="shared" si="84"/>
        <v>45.704835357175391</v>
      </c>
      <c r="GD18" s="65">
        <f t="shared" si="84"/>
        <v>45.682110379992643</v>
      </c>
      <c r="GE18" s="65">
        <f t="shared" si="84"/>
        <v>45.689938281694729</v>
      </c>
      <c r="GF18" s="65">
        <f t="shared" si="84"/>
        <v>45.70109574634521</v>
      </c>
      <c r="GG18" s="65">
        <f t="shared" si="84"/>
        <v>45.705557412313183</v>
      </c>
      <c r="GH18" s="65">
        <f t="shared" si="84"/>
        <v>45.727849965901079</v>
      </c>
      <c r="GI18" s="65">
        <f t="shared" si="84"/>
        <v>45.725712579350422</v>
      </c>
      <c r="GJ18" s="65">
        <f t="shared" si="84"/>
        <v>45.73582384874058</v>
      </c>
      <c r="GK18" s="65">
        <f t="shared" si="84"/>
        <v>45.685230681501146</v>
      </c>
      <c r="GL18" s="65" t="str">
        <f t="shared" si="47"/>
        <v>an Siedlungs- und Verkehrsfläche</v>
      </c>
      <c r="GM18" s="65"/>
      <c r="GN18" s="65">
        <f t="shared" ref="GN18:HA18" si="85">GN29/GN8*100</f>
        <v>46.042486744369853</v>
      </c>
      <c r="GO18" s="65">
        <f t="shared" si="85"/>
        <v>46.021729668764614</v>
      </c>
      <c r="GP18" s="65">
        <f t="shared" si="85"/>
        <v>45.846315774914665</v>
      </c>
      <c r="GQ18" s="65">
        <f t="shared" si="85"/>
        <v>45.82250088546045</v>
      </c>
      <c r="GR18" s="65">
        <f t="shared" si="85"/>
        <v>45.718356312903602</v>
      </c>
      <c r="GS18" s="65">
        <f t="shared" si="85"/>
        <v>45.66952779153231</v>
      </c>
      <c r="GT18" s="65">
        <f t="shared" si="85"/>
        <v>45.682118294695293</v>
      </c>
      <c r="GU18" s="65">
        <f t="shared" si="85"/>
        <v>45.670094542049846</v>
      </c>
      <c r="GV18" s="65">
        <f t="shared" si="85"/>
        <v>45.665880122740589</v>
      </c>
      <c r="GW18" s="65">
        <f t="shared" si="85"/>
        <v>45.648640816775924</v>
      </c>
      <c r="GX18" s="65">
        <f t="shared" si="85"/>
        <v>45.632309137613227</v>
      </c>
      <c r="GY18" s="65">
        <f t="shared" si="85"/>
        <v>45.615690227228406</v>
      </c>
      <c r="GZ18" s="65">
        <f t="shared" si="85"/>
        <v>45.544880896776249</v>
      </c>
      <c r="HA18" s="65">
        <f t="shared" si="85"/>
        <v>45.487621908488599</v>
      </c>
      <c r="HB18" s="65" t="str">
        <f t="shared" si="49"/>
        <v>an Siedlungs- und Verkehrsfläche</v>
      </c>
      <c r="HC18" s="65"/>
      <c r="HD18" s="65">
        <f t="shared" ref="HD18:HQ18" si="86">HD29/HD8*100</f>
        <v>45.817021491946299</v>
      </c>
      <c r="HE18" s="65">
        <f t="shared" si="86"/>
        <v>45.796554680062556</v>
      </c>
      <c r="HF18" s="65">
        <f t="shared" si="86"/>
        <v>44.908230667615037</v>
      </c>
      <c r="HG18" s="65">
        <f t="shared" si="86"/>
        <v>44.497931623383138</v>
      </c>
      <c r="HH18" s="65">
        <f t="shared" si="86"/>
        <v>44.41303943257666</v>
      </c>
      <c r="HI18" s="65">
        <f t="shared" si="86"/>
        <v>43.574204617260207</v>
      </c>
      <c r="HJ18" s="65">
        <f t="shared" si="86"/>
        <v>43.173738018743649</v>
      </c>
      <c r="HK18" s="65">
        <f t="shared" si="86"/>
        <v>41.387890790707779</v>
      </c>
      <c r="HL18" s="65">
        <f t="shared" si="86"/>
        <v>40.149952628507215</v>
      </c>
      <c r="HM18" s="65">
        <f t="shared" si="86"/>
        <v>40.0134999293969</v>
      </c>
      <c r="HN18" s="65">
        <f t="shared" si="86"/>
        <v>39.879131468826515</v>
      </c>
      <c r="HO18" s="65">
        <f t="shared" si="86"/>
        <v>39.811838718451739</v>
      </c>
      <c r="HP18" s="65">
        <f t="shared" si="86"/>
        <v>39.816580287183768</v>
      </c>
      <c r="HQ18" s="65">
        <f t="shared" si="86"/>
        <v>39.768116253290927</v>
      </c>
      <c r="HR18" s="65" t="str">
        <f t="shared" si="51"/>
        <v>an Siedlungs- und Verkehrsfläche</v>
      </c>
      <c r="HS18" s="65"/>
      <c r="HT18" s="65">
        <f t="shared" ref="HT18:IG18" si="87">HT29/HT8*100</f>
        <v>45.977590590012753</v>
      </c>
      <c r="HU18" s="65">
        <f t="shared" si="87"/>
        <v>45.832798507254921</v>
      </c>
      <c r="HV18" s="65">
        <f t="shared" si="87"/>
        <v>45.590000350981434</v>
      </c>
      <c r="HW18" s="65">
        <f t="shared" si="87"/>
        <v>45.470505456757373</v>
      </c>
      <c r="HX18" s="65">
        <f t="shared" si="87"/>
        <v>45.413448584388661</v>
      </c>
      <c r="HY18" s="65">
        <f t="shared" si="87"/>
        <v>45.3434050472639</v>
      </c>
      <c r="HZ18" s="65">
        <f t="shared" si="87"/>
        <v>45.227289314356</v>
      </c>
      <c r="IA18" s="65">
        <f t="shared" si="87"/>
        <v>45.175139469387929</v>
      </c>
      <c r="IB18" s="65">
        <f t="shared" si="87"/>
        <v>45.107546264740883</v>
      </c>
      <c r="IC18" s="65">
        <f t="shared" si="87"/>
        <v>45.033262583307476</v>
      </c>
      <c r="ID18" s="65">
        <f t="shared" si="87"/>
        <v>44.687028240905342</v>
      </c>
      <c r="IE18" s="65">
        <f t="shared" si="87"/>
        <v>44.478671292798516</v>
      </c>
      <c r="IF18" s="65">
        <f t="shared" si="87"/>
        <v>44.352714304890959</v>
      </c>
      <c r="IG18" s="65">
        <f t="shared" si="87"/>
        <v>44.287493330577028</v>
      </c>
      <c r="IH18" s="65" t="str">
        <f t="shared" si="53"/>
        <v>an Siedlungs- und Verkehrsfläche</v>
      </c>
      <c r="II18" s="65"/>
      <c r="IJ18" s="65">
        <f t="shared" ref="IJ18:IW18" si="88">IJ29/IJ8*100</f>
        <v>45.547236224986094</v>
      </c>
      <c r="IK18" s="65">
        <f t="shared" si="88"/>
        <v>45.443038704073999</v>
      </c>
      <c r="IL18" s="65">
        <f t="shared" si="88"/>
        <v>44.744838747114727</v>
      </c>
      <c r="IM18" s="65">
        <f t="shared" si="88"/>
        <v>44.585115511306618</v>
      </c>
      <c r="IN18" s="65">
        <f t="shared" si="88"/>
        <v>44.232658217097018</v>
      </c>
      <c r="IO18" s="65">
        <f t="shared" si="88"/>
        <v>43.998293870375456</v>
      </c>
      <c r="IP18" s="65">
        <f t="shared" si="88"/>
        <v>43.715170453176363</v>
      </c>
      <c r="IQ18" s="65">
        <f t="shared" si="88"/>
        <v>43.483937451104588</v>
      </c>
      <c r="IR18" s="65">
        <f t="shared" si="88"/>
        <v>43.158758500089768</v>
      </c>
      <c r="IS18" s="65">
        <f t="shared" si="88"/>
        <v>42.775026732294975</v>
      </c>
      <c r="IT18" s="65">
        <f t="shared" si="88"/>
        <v>42.167239206267318</v>
      </c>
      <c r="IU18" s="65">
        <f t="shared" si="88"/>
        <v>41.919185979784771</v>
      </c>
      <c r="IV18" s="65">
        <f t="shared" si="88"/>
        <v>41.680588564790376</v>
      </c>
      <c r="IW18" s="65">
        <f t="shared" si="88"/>
        <v>41.52872423311014</v>
      </c>
      <c r="IX18" s="68" t="str">
        <f t="shared" si="55"/>
        <v>an Siedlungs- und Verkehrsfläche</v>
      </c>
      <c r="IY18" s="68">
        <f t="shared" si="56"/>
        <v>46.120803399254861</v>
      </c>
      <c r="IZ18" s="68">
        <f t="shared" si="56"/>
        <v>46.117303294209705</v>
      </c>
      <c r="JA18" s="68">
        <f t="shared" si="56"/>
        <v>45.985530549023984</v>
      </c>
      <c r="JB18" s="68">
        <f t="shared" si="56"/>
        <v>45.933947397427715</v>
      </c>
      <c r="JC18" s="68">
        <f t="shared" si="56"/>
        <v>45.902546659209399</v>
      </c>
      <c r="JD18" s="68">
        <f t="shared" si="56"/>
        <v>45.843115294253536</v>
      </c>
      <c r="JE18" s="68">
        <f t="shared" si="56"/>
        <v>45.788191130842293</v>
      </c>
      <c r="JF18" s="68">
        <f t="shared" si="56"/>
        <v>45.672733154131464</v>
      </c>
      <c r="JG18" s="68">
        <f t="shared" si="56"/>
        <v>45.582358626745858</v>
      </c>
      <c r="JH18" s="68">
        <f t="shared" si="56"/>
        <v>45.535683377105876</v>
      </c>
      <c r="JI18" s="68">
        <f t="shared" si="56"/>
        <v>45.469801855742716</v>
      </c>
      <c r="JJ18" s="68">
        <f t="shared" si="56"/>
        <v>45.415503876279736</v>
      </c>
      <c r="JK18" s="68">
        <f t="shared" si="56"/>
        <v>45.366422939504417</v>
      </c>
      <c r="JL18" s="68">
        <f t="shared" si="56"/>
        <v>45.31576062367116</v>
      </c>
      <c r="JM18" s="75" t="str">
        <f t="shared" si="6"/>
        <v>an Siedlungs- und Verkehrsfläche</v>
      </c>
      <c r="JN18" s="69">
        <f t="shared" si="57"/>
        <v>46.133657374727889</v>
      </c>
      <c r="JO18" s="69">
        <f t="shared" si="57"/>
        <v>46.131399308180029</v>
      </c>
      <c r="JP18" s="69">
        <f t="shared" si="57"/>
        <v>46.034601017671775</v>
      </c>
      <c r="JQ18" s="69">
        <f t="shared" si="57"/>
        <v>46.000119943281241</v>
      </c>
      <c r="JR18" s="69">
        <f t="shared" si="57"/>
        <v>45.971121496082318</v>
      </c>
      <c r="JS18" s="69">
        <f t="shared" si="57"/>
        <v>45.948476721404759</v>
      </c>
      <c r="JT18" s="69">
        <f t="shared" si="57"/>
        <v>45.91441381411002</v>
      </c>
      <c r="JU18" s="69">
        <f t="shared" si="57"/>
        <v>45.886925893249106</v>
      </c>
      <c r="JV18" s="69">
        <f t="shared" si="57"/>
        <v>45.857025324057751</v>
      </c>
      <c r="JW18" s="69">
        <f t="shared" si="57"/>
        <v>45.813080296212881</v>
      </c>
      <c r="JX18" s="69">
        <f t="shared" si="57"/>
        <v>45.749676871000872</v>
      </c>
      <c r="JY18" s="69">
        <f t="shared" si="57"/>
        <v>45.694447660646439</v>
      </c>
      <c r="JZ18" s="69">
        <f t="shared" si="57"/>
        <v>45.64023282690065</v>
      </c>
      <c r="KA18" s="69">
        <f t="shared" si="57"/>
        <v>45.587582791368462</v>
      </c>
    </row>
    <row r="19" spans="1:287" x14ac:dyDescent="0.25">
      <c r="A19" s="57" t="s">
        <v>63</v>
      </c>
      <c r="B19" s="57">
        <f>B29/B9*100</f>
        <v>37.306172480332926</v>
      </c>
      <c r="C19" s="57">
        <f t="shared" ref="C19:Q19" si="89">C29/C9*100</f>
        <v>37.01285807328469</v>
      </c>
      <c r="D19" s="57">
        <f t="shared" si="89"/>
        <v>33.519878004258864</v>
      </c>
      <c r="E19" s="57">
        <f t="shared" si="89"/>
        <v>33.0870668912262</v>
      </c>
      <c r="F19" s="57">
        <f t="shared" si="89"/>
        <v>34.235608787807422</v>
      </c>
      <c r="G19" s="57">
        <f t="shared" si="89"/>
        <v>34.242576467136999</v>
      </c>
      <c r="H19" s="57">
        <f t="shared" si="89"/>
        <v>34.403318762187268</v>
      </c>
      <c r="I19" s="57">
        <f t="shared" si="89"/>
        <v>34.443641607358252</v>
      </c>
      <c r="J19" s="57">
        <f t="shared" si="89"/>
        <v>34.537774766239323</v>
      </c>
      <c r="K19" s="57">
        <f t="shared" si="89"/>
        <v>34.627179554293406</v>
      </c>
      <c r="L19" s="57">
        <f t="shared" si="89"/>
        <v>34.700236422732644</v>
      </c>
      <c r="M19" s="57">
        <f t="shared" si="89"/>
        <v>34.940482558299578</v>
      </c>
      <c r="N19" s="57">
        <f t="shared" si="89"/>
        <v>35.004475365748583</v>
      </c>
      <c r="O19" s="57">
        <f t="shared" si="89"/>
        <v>35.069149378374604</v>
      </c>
      <c r="P19" s="57">
        <f t="shared" si="89"/>
        <v>35.104841989991812</v>
      </c>
      <c r="Q19" s="57">
        <f t="shared" si="89"/>
        <v>34.903693865783964</v>
      </c>
      <c r="R19" s="57" t="str">
        <f t="shared" si="25"/>
        <v>Anteil versiegelte SV-Fläche an Gesamtfläche</v>
      </c>
      <c r="S19" s="57">
        <f t="shared" ref="S19:AG19" si="90">S29/S9*100</f>
        <v>26.672308412016111</v>
      </c>
      <c r="T19" s="57">
        <f t="shared" si="90"/>
        <v>27.078055984282607</v>
      </c>
      <c r="U19" s="57">
        <f t="shared" si="90"/>
        <v>27.598916798946959</v>
      </c>
      <c r="V19" s="57">
        <f t="shared" si="90"/>
        <v>27.85488368888176</v>
      </c>
      <c r="W19" s="57">
        <f t="shared" si="90"/>
        <v>27.921695860586421</v>
      </c>
      <c r="X19" s="57">
        <f t="shared" si="90"/>
        <v>28.155674151115136</v>
      </c>
      <c r="Y19" s="57">
        <f t="shared" si="90"/>
        <v>28.407070292646715</v>
      </c>
      <c r="Z19" s="57">
        <f t="shared" si="90"/>
        <v>28.748151921827247</v>
      </c>
      <c r="AA19" s="57">
        <f t="shared" si="90"/>
        <v>28.981984733350284</v>
      </c>
      <c r="AB19" s="57">
        <f t="shared" si="90"/>
        <v>29.176196104622736</v>
      </c>
      <c r="AC19" s="57">
        <f t="shared" si="90"/>
        <v>29.203740159939407</v>
      </c>
      <c r="AD19" s="57">
        <f t="shared" si="90"/>
        <v>29.222176928990233</v>
      </c>
      <c r="AE19" s="57">
        <f t="shared" si="90"/>
        <v>29.276314167731055</v>
      </c>
      <c r="AF19" s="57">
        <f t="shared" si="90"/>
        <v>29.669712579138459</v>
      </c>
      <c r="AG19" s="57">
        <f t="shared" si="90"/>
        <v>29.681299502137986</v>
      </c>
      <c r="AH19" s="57" t="str">
        <f t="shared" si="27"/>
        <v>Anteil versiegelte SV-Fläche an Gesamtfläche</v>
      </c>
      <c r="AI19" s="57">
        <f t="shared" ref="AI19:AW19" si="91">AI29/AI9*100</f>
        <v>24.997312651465354</v>
      </c>
      <c r="AJ19" s="57">
        <f t="shared" si="91"/>
        <v>26.004101338225798</v>
      </c>
      <c r="AK19" s="57">
        <f t="shared" si="91"/>
        <v>26.319038035390001</v>
      </c>
      <c r="AL19" s="57">
        <f t="shared" si="91"/>
        <v>26.913832505818359</v>
      </c>
      <c r="AM19" s="57">
        <f t="shared" si="91"/>
        <v>27.065764587320423</v>
      </c>
      <c r="AN19" s="57">
        <f t="shared" si="91"/>
        <v>27.12901019324531</v>
      </c>
      <c r="AO19" s="57">
        <f t="shared" si="91"/>
        <v>27.201740778573036</v>
      </c>
      <c r="AP19" s="57">
        <f t="shared" si="91"/>
        <v>27.278831804119381</v>
      </c>
      <c r="AQ19" s="57">
        <f t="shared" si="91"/>
        <v>27.301186950488692</v>
      </c>
      <c r="AR19" s="57">
        <f t="shared" si="91"/>
        <v>27.338570769336236</v>
      </c>
      <c r="AS19" s="57">
        <f t="shared" si="91"/>
        <v>27.479810821868977</v>
      </c>
      <c r="AT19" s="57">
        <f t="shared" si="91"/>
        <v>27.582539352052883</v>
      </c>
      <c r="AU19" s="57">
        <f t="shared" si="91"/>
        <v>27.017068162927544</v>
      </c>
      <c r="AV19" s="57">
        <f t="shared" si="91"/>
        <v>26.507508610760215</v>
      </c>
      <c r="AW19" s="57">
        <f t="shared" si="91"/>
        <v>26.56746530839072</v>
      </c>
      <c r="AX19" s="57" t="str">
        <f t="shared" si="29"/>
        <v>Anteil versiegelte SV-Fläche an Gesamtfläche</v>
      </c>
      <c r="AY19" s="57">
        <f t="shared" ref="AY19:BM19" si="92">AY29/AY9*100</f>
        <v>8.8504354862174797</v>
      </c>
      <c r="AZ19" s="57">
        <f t="shared" si="92"/>
        <v>9.1023961492475305</v>
      </c>
      <c r="BA19" s="57">
        <f t="shared" si="92"/>
        <v>9.431806030578624</v>
      </c>
      <c r="BB19" s="57">
        <f t="shared" si="92"/>
        <v>9.740472258210918</v>
      </c>
      <c r="BC19" s="57">
        <f t="shared" si="92"/>
        <v>9.8148684601328231</v>
      </c>
      <c r="BD19" s="57">
        <f t="shared" si="92"/>
        <v>9.8922800896262313</v>
      </c>
      <c r="BE19" s="57">
        <f t="shared" si="92"/>
        <v>9.9303555787638906</v>
      </c>
      <c r="BF19" s="57">
        <f t="shared" si="92"/>
        <v>10.018622274555218</v>
      </c>
      <c r="BG19" s="57">
        <f t="shared" si="92"/>
        <v>10.07551696531492</v>
      </c>
      <c r="BH19" s="57">
        <f t="shared" si="92"/>
        <v>10.140524029995847</v>
      </c>
      <c r="BI19" s="57">
        <f t="shared" si="92"/>
        <v>10.202131067092807</v>
      </c>
      <c r="BJ19" s="57">
        <f t="shared" si="92"/>
        <v>10.267479615819733</v>
      </c>
      <c r="BK19" s="57">
        <f t="shared" si="92"/>
        <v>10.301618413171752</v>
      </c>
      <c r="BL19" s="57">
        <f t="shared" si="92"/>
        <v>10.3501947202511</v>
      </c>
      <c r="BM19" s="57">
        <f t="shared" si="92"/>
        <v>10.392996420245398</v>
      </c>
      <c r="BN19" s="57" t="str">
        <f t="shared" si="31"/>
        <v>Anteil versiegelte SV-Fläche an Gesamtfläche</v>
      </c>
      <c r="BO19" s="57">
        <f t="shared" ref="BO19:CC19" si="93">BO29/BO9*100</f>
        <v>8.6088539720383039</v>
      </c>
      <c r="BP19" s="57">
        <f t="shared" si="93"/>
        <v>8.8063198181610893</v>
      </c>
      <c r="BQ19" s="57">
        <f t="shared" si="93"/>
        <v>8.9553764686045678</v>
      </c>
      <c r="BR19" s="57">
        <f t="shared" si="93"/>
        <v>9.1402596265869622</v>
      </c>
      <c r="BS19" s="57">
        <f t="shared" si="93"/>
        <v>9.1987411385067865</v>
      </c>
      <c r="BT19" s="57">
        <f t="shared" si="93"/>
        <v>9.234498218857988</v>
      </c>
      <c r="BU19" s="57">
        <f t="shared" si="93"/>
        <v>9.2680400853162173</v>
      </c>
      <c r="BV19" s="57">
        <f t="shared" si="93"/>
        <v>9.327570085835605</v>
      </c>
      <c r="BW19" s="57">
        <f t="shared" si="93"/>
        <v>9.3642529437009348</v>
      </c>
      <c r="BX19" s="57">
        <f t="shared" si="93"/>
        <v>9.4060445759671811</v>
      </c>
      <c r="BY19" s="57">
        <f t="shared" si="93"/>
        <v>9.4435285288841371</v>
      </c>
      <c r="BZ19" s="57">
        <f t="shared" si="93"/>
        <v>9.4804007911481722</v>
      </c>
      <c r="CA19" s="57">
        <f t="shared" si="93"/>
        <v>9.5262237009606245</v>
      </c>
      <c r="CB19" s="57">
        <f t="shared" si="93"/>
        <v>9.5827443270038248</v>
      </c>
      <c r="CC19" s="57">
        <f t="shared" si="93"/>
        <v>9.6129344489630597</v>
      </c>
      <c r="CD19" s="57" t="str">
        <f t="shared" si="33"/>
        <v>Anteil versiegelte SV-Fläche an Gesamtfläche</v>
      </c>
      <c r="CE19" s="57">
        <f t="shared" ref="CE19:CS19" si="94">CE29/CE9*100</f>
        <v>5.501285922878747</v>
      </c>
      <c r="CF19" s="57">
        <f t="shared" si="94"/>
        <v>5.7031173404501079</v>
      </c>
      <c r="CG19" s="57">
        <f t="shared" si="94"/>
        <v>5.897827232014631</v>
      </c>
      <c r="CH19" s="57">
        <f t="shared" si="94"/>
        <v>6.120314570517114</v>
      </c>
      <c r="CI19" s="57">
        <f t="shared" si="94"/>
        <v>6.1743476343216788</v>
      </c>
      <c r="CJ19" s="57">
        <f t="shared" si="94"/>
        <v>6.2230832530022937</v>
      </c>
      <c r="CK19" s="57">
        <f t="shared" si="94"/>
        <v>6.271812774001237</v>
      </c>
      <c r="CL19" s="57">
        <f t="shared" si="94"/>
        <v>6.3110079207207734</v>
      </c>
      <c r="CM19" s="57">
        <f t="shared" si="94"/>
        <v>6.3492570206073946</v>
      </c>
      <c r="CN19" s="57">
        <f t="shared" si="94"/>
        <v>6.3897154068845134</v>
      </c>
      <c r="CO19" s="57">
        <f t="shared" si="94"/>
        <v>6.4345439629484789</v>
      </c>
      <c r="CP19" s="57">
        <f t="shared" si="94"/>
        <v>6.472353559532686</v>
      </c>
      <c r="CQ19" s="57">
        <f t="shared" si="94"/>
        <v>6.5051751059180773</v>
      </c>
      <c r="CR19" s="57">
        <f t="shared" si="94"/>
        <v>6.5358655609949148</v>
      </c>
      <c r="CS19" s="57">
        <f t="shared" si="94"/>
        <v>6.5659990296286121</v>
      </c>
      <c r="CT19" s="57" t="str">
        <f t="shared" si="35"/>
        <v>Anteil versiegelte SV-Fläche an Gesamtfläche</v>
      </c>
      <c r="CU19" s="57">
        <f t="shared" ref="CU19:DI19" si="95">CU29/CU9*100</f>
        <v>6.4593964472071832</v>
      </c>
      <c r="CV19" s="57">
        <f t="shared" si="95"/>
        <v>6.6594173093786306</v>
      </c>
      <c r="CW19" s="57">
        <f t="shared" si="95"/>
        <v>6.7986804511862093</v>
      </c>
      <c r="CX19" s="57">
        <f t="shared" si="95"/>
        <v>6.9491969979446386</v>
      </c>
      <c r="CY19" s="57">
        <f t="shared" si="95"/>
        <v>6.9681960314839895</v>
      </c>
      <c r="CZ19" s="57">
        <f t="shared" si="95"/>
        <v>7.0023131810147801</v>
      </c>
      <c r="DA19" s="57">
        <f t="shared" si="95"/>
        <v>7.0331429136962313</v>
      </c>
      <c r="DB19" s="57">
        <f t="shared" si="95"/>
        <v>7.0680535154135429</v>
      </c>
      <c r="DC19" s="57">
        <f t="shared" si="95"/>
        <v>7.0942644977283118</v>
      </c>
      <c r="DD19" s="57">
        <f t="shared" si="95"/>
        <v>7.1163373649072357</v>
      </c>
      <c r="DE19" s="57">
        <f t="shared" si="95"/>
        <v>7.1454670630396526</v>
      </c>
      <c r="DF19" s="57">
        <f t="shared" si="95"/>
        <v>7.1704025722366627</v>
      </c>
      <c r="DG19" s="57">
        <f t="shared" si="95"/>
        <v>7.1976601380056557</v>
      </c>
      <c r="DH19" s="57">
        <f t="shared" si="95"/>
        <v>7.1861965592618589</v>
      </c>
      <c r="DI19" s="57">
        <f t="shared" si="95"/>
        <v>7.197831802998957</v>
      </c>
      <c r="DJ19" s="57" t="str">
        <f t="shared" si="37"/>
        <v>Anteil versiegelte SV-Fläche an Gesamtfläche</v>
      </c>
      <c r="DK19" s="57"/>
      <c r="DL19" s="57">
        <f t="shared" ref="DL19:DY19" si="96">DL29/DL9*100</f>
        <v>4.5171835432441467</v>
      </c>
      <c r="DM19" s="57">
        <f t="shared" si="96"/>
        <v>4.8314653381773489</v>
      </c>
      <c r="DN19" s="57">
        <f t="shared" si="96"/>
        <v>5.0936117921195931</v>
      </c>
      <c r="DO19" s="57">
        <f t="shared" si="96"/>
        <v>5.1525270142262425</v>
      </c>
      <c r="DP19" s="57">
        <f t="shared" si="96"/>
        <v>5.1988778238851809</v>
      </c>
      <c r="DQ19" s="57">
        <f t="shared" si="96"/>
        <v>5.2305800979342152</v>
      </c>
      <c r="DR19" s="57">
        <f t="shared" si="96"/>
        <v>5.2542218590726133</v>
      </c>
      <c r="DS19" s="57">
        <f t="shared" si="96"/>
        <v>5.2784133424992925</v>
      </c>
      <c r="DT19" s="57">
        <f t="shared" si="96"/>
        <v>5.3119592948630405</v>
      </c>
      <c r="DU19" s="57">
        <f t="shared" si="96"/>
        <v>5.3915928698991289</v>
      </c>
      <c r="DV19" s="57">
        <f t="shared" si="96"/>
        <v>5.4348295508329878</v>
      </c>
      <c r="DW19" s="57">
        <f t="shared" si="96"/>
        <v>5.4924233887867207</v>
      </c>
      <c r="DX19" s="57">
        <f t="shared" si="96"/>
        <v>5.5301364866956009</v>
      </c>
      <c r="DY19" s="57">
        <f t="shared" si="96"/>
        <v>5.5643972170137515</v>
      </c>
      <c r="DZ19" s="57" t="str">
        <f t="shared" si="39"/>
        <v>Anteil versiegelte SV-Fläche an Gesamtfläche</v>
      </c>
      <c r="EA19" s="57">
        <f t="shared" ref="EA19:EO19" si="97">EA29/EA9*100</f>
        <v>5.4476066759408717</v>
      </c>
      <c r="EB19" s="57">
        <f t="shared" si="97"/>
        <v>5.5925810792001673</v>
      </c>
      <c r="EC19" s="57">
        <f t="shared" si="97"/>
        <v>5.769132748827559</v>
      </c>
      <c r="ED19" s="57">
        <f t="shared" si="97"/>
        <v>5.9492370251076592</v>
      </c>
      <c r="EE19" s="57">
        <f t="shared" si="97"/>
        <v>5.9928925342064687</v>
      </c>
      <c r="EF19" s="57">
        <f t="shared" si="97"/>
        <v>6.0350904412950479</v>
      </c>
      <c r="EG19" s="57">
        <f t="shared" si="97"/>
        <v>6.0746956675098485</v>
      </c>
      <c r="EH19" s="57">
        <f t="shared" si="97"/>
        <v>6.142738151256931</v>
      </c>
      <c r="EI19" s="57">
        <f t="shared" si="97"/>
        <v>6.2074789591155577</v>
      </c>
      <c r="EJ19" s="57">
        <f t="shared" si="97"/>
        <v>6.2507955608851491</v>
      </c>
      <c r="EK19" s="57">
        <f t="shared" si="97"/>
        <v>6.2859691269657638</v>
      </c>
      <c r="EL19" s="57">
        <f t="shared" si="97"/>
        <v>6.3044236840683912</v>
      </c>
      <c r="EM19" s="57">
        <f t="shared" si="97"/>
        <v>6.3031061988748398</v>
      </c>
      <c r="EN19" s="57">
        <f t="shared" si="97"/>
        <v>6.3008417822647793</v>
      </c>
      <c r="EO19" s="57">
        <f t="shared" si="97"/>
        <v>6.3088225874033528</v>
      </c>
      <c r="EP19" s="57" t="str">
        <f t="shared" si="41"/>
        <v>Anteil versiegelte SV-Fläche an Gesamtfläche</v>
      </c>
      <c r="EQ19" s="57">
        <f t="shared" ref="EQ19:FE19" si="98">EQ29/EQ9*100</f>
        <v>4.5868362086375587</v>
      </c>
      <c r="ER19" s="57">
        <f t="shared" si="98"/>
        <v>4.7015197111116942</v>
      </c>
      <c r="ES19" s="57">
        <f t="shared" si="98"/>
        <v>4.8331952042001491</v>
      </c>
      <c r="ET19" s="57">
        <f t="shared" si="98"/>
        <v>5.0460943064295751</v>
      </c>
      <c r="EU19" s="57">
        <f t="shared" si="98"/>
        <v>5.1310519654350859</v>
      </c>
      <c r="EV19" s="57">
        <f t="shared" si="98"/>
        <v>5.216132858554289</v>
      </c>
      <c r="EW19" s="57">
        <f t="shared" si="98"/>
        <v>5.3013173765855823</v>
      </c>
      <c r="EX19" s="57">
        <f t="shared" si="98"/>
        <v>5.3866057910794973</v>
      </c>
      <c r="EY19" s="57">
        <f t="shared" si="98"/>
        <v>5.4221826463459948</v>
      </c>
      <c r="EZ19" s="57">
        <f t="shared" si="98"/>
        <v>5.4905815856611406</v>
      </c>
      <c r="FA19" s="57">
        <f t="shared" si="98"/>
        <v>5.5591501721515284</v>
      </c>
      <c r="FB19" s="57">
        <f t="shared" si="98"/>
        <v>5.5930373984702593</v>
      </c>
      <c r="FC19" s="57">
        <f t="shared" si="98"/>
        <v>5.6283301296848007</v>
      </c>
      <c r="FD19" s="57">
        <f t="shared" si="98"/>
        <v>5.6590391896663794</v>
      </c>
      <c r="FE19" s="57">
        <f t="shared" si="98"/>
        <v>5.6589146346862647</v>
      </c>
      <c r="FF19" s="57" t="str">
        <f t="shared" si="43"/>
        <v>Anteil versiegelte SV-Fläche an Gesamtfläche</v>
      </c>
      <c r="FG19" s="57">
        <f t="shared" ref="FG19:FU19" si="99">FG29/FG9*100</f>
        <v>4.1216164753954683</v>
      </c>
      <c r="FH19" s="57">
        <f t="shared" si="99"/>
        <v>4.2903355669607368</v>
      </c>
      <c r="FI19" s="57">
        <f t="shared" si="99"/>
        <v>4.5509749780393429</v>
      </c>
      <c r="FJ19" s="57">
        <f t="shared" si="99"/>
        <v>4.8159429008856458</v>
      </c>
      <c r="FK19" s="57">
        <f t="shared" si="99"/>
        <v>4.8667035049393501</v>
      </c>
      <c r="FL19" s="57">
        <f t="shared" si="99"/>
        <v>4.9092054394215028</v>
      </c>
      <c r="FM19" s="57">
        <f t="shared" si="99"/>
        <v>4.9491088932050333</v>
      </c>
      <c r="FN19" s="57">
        <f t="shared" si="99"/>
        <v>4.9843457589916511</v>
      </c>
      <c r="FO19" s="57">
        <f t="shared" si="99"/>
        <v>5.0210570352412036</v>
      </c>
      <c r="FP19" s="57">
        <f t="shared" si="99"/>
        <v>5.0695172089703355</v>
      </c>
      <c r="FQ19" s="57">
        <f t="shared" si="99"/>
        <v>5.10805636019274</v>
      </c>
      <c r="FR19" s="57">
        <f t="shared" si="99"/>
        <v>5.1465588521644969</v>
      </c>
      <c r="FS19" s="57">
        <f t="shared" si="99"/>
        <v>5.1839930705764949</v>
      </c>
      <c r="FT19" s="57">
        <f t="shared" si="99"/>
        <v>5.2334123451861352</v>
      </c>
      <c r="FU19" s="57">
        <f t="shared" si="99"/>
        <v>5.2760625922942399</v>
      </c>
      <c r="FV19" s="57" t="str">
        <f t="shared" si="45"/>
        <v>Anteil versiegelte SV-Fläche an Gesamtfläche</v>
      </c>
      <c r="FW19" s="57">
        <f t="shared" ref="FW19:GK19" si="100">FW29/FW9*100</f>
        <v>5.2088370068558012</v>
      </c>
      <c r="FX19" s="57">
        <f t="shared" si="100"/>
        <v>5.3660924507832197</v>
      </c>
      <c r="FY19" s="57">
        <f t="shared" si="100"/>
        <v>5.5625459392354832</v>
      </c>
      <c r="FZ19" s="57">
        <f t="shared" si="100"/>
        <v>5.7836384044896185</v>
      </c>
      <c r="GA19" s="57">
        <f t="shared" si="100"/>
        <v>5.8338229397366295</v>
      </c>
      <c r="GB19" s="57">
        <f t="shared" si="100"/>
        <v>5.8744721902843615</v>
      </c>
      <c r="GC19" s="57">
        <f t="shared" si="100"/>
        <v>5.9189114079209029</v>
      </c>
      <c r="GD19" s="57">
        <f t="shared" si="100"/>
        <v>5.9799943801587752</v>
      </c>
      <c r="GE19" s="57">
        <f t="shared" si="100"/>
        <v>6.0295040960313893</v>
      </c>
      <c r="GF19" s="57">
        <f t="shared" si="100"/>
        <v>6.0691567663993213</v>
      </c>
      <c r="GG19" s="57">
        <f t="shared" si="100"/>
        <v>6.1069009206486866</v>
      </c>
      <c r="GH19" s="57">
        <f t="shared" si="100"/>
        <v>6.1482693437335794</v>
      </c>
      <c r="GI19" s="57">
        <f t="shared" si="100"/>
        <v>6.1789041965199676</v>
      </c>
      <c r="GJ19" s="57">
        <f t="shared" si="100"/>
        <v>6.2091420787853471</v>
      </c>
      <c r="GK19" s="57">
        <f t="shared" si="100"/>
        <v>6.2540939814524092</v>
      </c>
      <c r="GL19" s="57" t="str">
        <f t="shared" si="47"/>
        <v>Anteil versiegelte SV-Fläche an Gesamtfläche</v>
      </c>
      <c r="GM19" s="57"/>
      <c r="GN19" s="57">
        <f t="shared" ref="GN19:HA19" si="101">GN29/GN9*100</f>
        <v>3.6308672432640661</v>
      </c>
      <c r="GO19" s="57">
        <f t="shared" si="101"/>
        <v>3.8849323566412486</v>
      </c>
      <c r="GP19" s="57">
        <f t="shared" si="101"/>
        <v>4.0192402323675278</v>
      </c>
      <c r="GQ19" s="57">
        <f t="shared" si="101"/>
        <v>4.0422963743772886</v>
      </c>
      <c r="GR19" s="57">
        <f t="shared" si="101"/>
        <v>4.0726163327296447</v>
      </c>
      <c r="GS19" s="57">
        <f t="shared" si="101"/>
        <v>4.083383704171573</v>
      </c>
      <c r="GT19" s="57">
        <f t="shared" si="101"/>
        <v>4.0946365180984792</v>
      </c>
      <c r="GU19" s="57">
        <f t="shared" si="101"/>
        <v>4.1104592109235636</v>
      </c>
      <c r="GV19" s="57">
        <f t="shared" si="101"/>
        <v>4.1262403432400525</v>
      </c>
      <c r="GW19" s="57">
        <f t="shared" si="101"/>
        <v>4.1457705530757698</v>
      </c>
      <c r="GX19" s="57">
        <f t="shared" si="101"/>
        <v>4.1701808448670468</v>
      </c>
      <c r="GY19" s="57">
        <f t="shared" si="101"/>
        <v>4.1961295069866225</v>
      </c>
      <c r="GZ19" s="57">
        <f t="shared" si="101"/>
        <v>4.2272810443975812</v>
      </c>
      <c r="HA19" s="57">
        <f t="shared" si="101"/>
        <v>4.27437590516125</v>
      </c>
      <c r="HB19" s="57" t="str">
        <f t="shared" si="49"/>
        <v>Anteil versiegelte SV-Fläche an Gesamtfläche</v>
      </c>
      <c r="HC19" s="57"/>
      <c r="HD19" s="57">
        <f t="shared" ref="HD19:HQ19" si="102">HD29/HD9*100</f>
        <v>3.6665726983169438</v>
      </c>
      <c r="HE19" s="57">
        <f t="shared" si="102"/>
        <v>3.9649657298515226</v>
      </c>
      <c r="HF19" s="57">
        <f t="shared" si="102"/>
        <v>4.2043132039386251</v>
      </c>
      <c r="HG19" s="57">
        <f t="shared" si="102"/>
        <v>4.2550631036251767</v>
      </c>
      <c r="HH19" s="57">
        <f t="shared" si="102"/>
        <v>4.2814489627034398</v>
      </c>
      <c r="HI19" s="57">
        <f t="shared" si="102"/>
        <v>4.2693041910318748</v>
      </c>
      <c r="HJ19" s="57">
        <f t="shared" si="102"/>
        <v>4.4366526535689346</v>
      </c>
      <c r="HK19" s="57">
        <f t="shared" si="102"/>
        <v>4.4378649317737349</v>
      </c>
      <c r="HL19" s="57">
        <f t="shared" si="102"/>
        <v>4.3885963633574558</v>
      </c>
      <c r="HM19" s="57">
        <f t="shared" si="102"/>
        <v>4.3794898286602413</v>
      </c>
      <c r="HN19" s="57">
        <f t="shared" si="102"/>
        <v>4.3827974132584346</v>
      </c>
      <c r="HO19" s="57">
        <f t="shared" si="102"/>
        <v>4.3779785213856712</v>
      </c>
      <c r="HP19" s="57">
        <f t="shared" si="102"/>
        <v>4.3668871810696741</v>
      </c>
      <c r="HQ19" s="57">
        <f t="shared" si="102"/>
        <v>4.3572740620602266</v>
      </c>
      <c r="HR19" s="57" t="str">
        <f t="shared" si="51"/>
        <v>Anteil versiegelte SV-Fläche an Gesamtfläche</v>
      </c>
      <c r="HS19" s="57"/>
      <c r="HT19" s="57">
        <f t="shared" ref="HT19:IG19" si="103">HT29/HT9*100</f>
        <v>3.3979628557988932</v>
      </c>
      <c r="HU19" s="57">
        <f t="shared" si="103"/>
        <v>3.5451106388371172</v>
      </c>
      <c r="HV19" s="57">
        <f t="shared" si="103"/>
        <v>3.7371689914001229</v>
      </c>
      <c r="HW19" s="57">
        <f t="shared" si="103"/>
        <v>3.7798365106894201</v>
      </c>
      <c r="HX19" s="57">
        <f t="shared" si="103"/>
        <v>3.8202975029796269</v>
      </c>
      <c r="HY19" s="57">
        <f t="shared" si="103"/>
        <v>3.8610996598682288</v>
      </c>
      <c r="HZ19" s="57">
        <f t="shared" si="103"/>
        <v>3.8903496409943914</v>
      </c>
      <c r="IA19" s="57">
        <f t="shared" si="103"/>
        <v>3.9482565999990982</v>
      </c>
      <c r="IB19" s="57">
        <f t="shared" si="103"/>
        <v>3.9893037597491086</v>
      </c>
      <c r="IC19" s="57">
        <f t="shared" si="103"/>
        <v>4.0206303414847211</v>
      </c>
      <c r="ID19" s="57">
        <f t="shared" si="103"/>
        <v>4.0536476153323218</v>
      </c>
      <c r="IE19" s="57">
        <f t="shared" si="103"/>
        <v>4.0716255003993274</v>
      </c>
      <c r="IF19" s="57">
        <f t="shared" si="103"/>
        <v>4.0863511920168776</v>
      </c>
      <c r="IG19" s="57">
        <f t="shared" si="103"/>
        <v>4.0979778316749282</v>
      </c>
      <c r="IH19" s="57" t="str">
        <f t="shared" si="53"/>
        <v>Anteil versiegelte SV-Fläche an Gesamtfläche</v>
      </c>
      <c r="II19" s="57"/>
      <c r="IJ19" s="57">
        <f t="shared" ref="IJ19:IW19" si="104">IJ29/IJ9*100</f>
        <v>2.6512123694638468</v>
      </c>
      <c r="IK19" s="57">
        <f t="shared" si="104"/>
        <v>2.8253969822643112</v>
      </c>
      <c r="IL19" s="57">
        <f t="shared" si="104"/>
        <v>2.9948581292480307</v>
      </c>
      <c r="IM19" s="57">
        <f t="shared" si="104"/>
        <v>3.0355245302462421</v>
      </c>
      <c r="IN19" s="57">
        <f t="shared" si="104"/>
        <v>3.0872511126549642</v>
      </c>
      <c r="IO19" s="57">
        <f t="shared" si="104"/>
        <v>3.1320988836129429</v>
      </c>
      <c r="IP19" s="57">
        <f t="shared" si="104"/>
        <v>3.1659613671212705</v>
      </c>
      <c r="IQ19" s="57">
        <f t="shared" si="104"/>
        <v>3.1948597281061675</v>
      </c>
      <c r="IR19" s="57">
        <f t="shared" si="104"/>
        <v>3.2201891081133964</v>
      </c>
      <c r="IS19" s="57">
        <f t="shared" si="104"/>
        <v>3.236482256177414</v>
      </c>
      <c r="IT19" s="57">
        <f t="shared" si="104"/>
        <v>3.2612815183421766</v>
      </c>
      <c r="IU19" s="57">
        <f t="shared" si="104"/>
        <v>3.2922800076078307</v>
      </c>
      <c r="IV19" s="57">
        <f t="shared" si="104"/>
        <v>3.3198989311460814</v>
      </c>
      <c r="IW19" s="57">
        <f t="shared" si="104"/>
        <v>3.32504048187627</v>
      </c>
      <c r="IX19" s="71" t="str">
        <f t="shared" si="55"/>
        <v>Anteil versiegelte SV-Fläche an Gesamtfläche</v>
      </c>
      <c r="IY19" s="71">
        <f t="shared" ref="IY19:JL19" si="105">IY29/IY9*100</f>
        <v>5.207463878173467</v>
      </c>
      <c r="IZ19" s="71">
        <f t="shared" si="105"/>
        <v>5.4318494377159885</v>
      </c>
      <c r="JA19" s="71">
        <f t="shared" si="105"/>
        <v>5.6593413053547375</v>
      </c>
      <c r="JB19" s="71">
        <f t="shared" si="105"/>
        <v>5.7098022738909142</v>
      </c>
      <c r="JC19" s="71">
        <f t="shared" si="105"/>
        <v>5.7572079133381546</v>
      </c>
      <c r="JD19" s="71">
        <f t="shared" si="105"/>
        <v>5.7959795270254428</v>
      </c>
      <c r="JE19" s="71">
        <f t="shared" si="105"/>
        <v>5.8504248845135418</v>
      </c>
      <c r="JF19" s="71">
        <f t="shared" si="105"/>
        <v>5.8899198409772735</v>
      </c>
      <c r="JG19" s="71">
        <f t="shared" si="105"/>
        <v>5.9273414610932535</v>
      </c>
      <c r="JH19" s="71">
        <f t="shared" si="105"/>
        <v>5.9662446046418367</v>
      </c>
      <c r="JI19" s="71">
        <f t="shared" si="105"/>
        <v>6.0018318977780902</v>
      </c>
      <c r="JJ19" s="71">
        <f t="shared" si="105"/>
        <v>6.0307292269229187</v>
      </c>
      <c r="JK19" s="71">
        <f t="shared" si="105"/>
        <v>6.0596867305574884</v>
      </c>
      <c r="JL19" s="71">
        <f t="shared" si="105"/>
        <v>6.0868323511589093</v>
      </c>
      <c r="JM19" s="62" t="str">
        <f t="shared" si="6"/>
        <v>Anteil versiegelte SV-Fläche an Gesamtfläche</v>
      </c>
      <c r="JN19" s="74">
        <f t="shared" ref="JN19:KA19" si="106">JN29/JN9*100</f>
        <v>5.3010821747595411</v>
      </c>
      <c r="JO19" s="74">
        <f t="shared" si="106"/>
        <v>5.5209619552036386</v>
      </c>
      <c r="JP19" s="74">
        <f t="shared" si="106"/>
        <v>5.7477302300759767</v>
      </c>
      <c r="JQ19" s="74">
        <f t="shared" si="106"/>
        <v>5.7981650175670429</v>
      </c>
      <c r="JR19" s="74">
        <f t="shared" si="106"/>
        <v>5.8468462718636847</v>
      </c>
      <c r="JS19" s="74">
        <f t="shared" si="106"/>
        <v>5.8887121429339011</v>
      </c>
      <c r="JT19" s="74">
        <f t="shared" si="106"/>
        <v>5.936299936392337</v>
      </c>
      <c r="JU19" s="74">
        <f t="shared" si="106"/>
        <v>5.9781114348389544</v>
      </c>
      <c r="JV19" s="74">
        <f t="shared" si="106"/>
        <v>6.020793267813743</v>
      </c>
      <c r="JW19" s="74">
        <f t="shared" si="106"/>
        <v>6.0626173657662763</v>
      </c>
      <c r="JX19" s="74">
        <f t="shared" si="106"/>
        <v>6.1001660232791259</v>
      </c>
      <c r="JY19" s="74">
        <f t="shared" si="106"/>
        <v>6.131113668764768</v>
      </c>
      <c r="JZ19" s="74">
        <f t="shared" si="106"/>
        <v>6.1625062326804976</v>
      </c>
      <c r="KA19" s="74">
        <f t="shared" si="106"/>
        <v>6.1918852248374598</v>
      </c>
    </row>
    <row r="20" spans="1:287" x14ac:dyDescent="0.25">
      <c r="A20" s="57" t="s">
        <v>64</v>
      </c>
      <c r="B20" s="57">
        <f>B21-B19</f>
        <v>35.570263473057786</v>
      </c>
      <c r="C20" s="57">
        <f t="shared" ref="C20:BM20" si="107">C21-C19</f>
        <v>35.139963080161081</v>
      </c>
      <c r="D20" s="57">
        <f t="shared" si="107"/>
        <v>34.479582130032732</v>
      </c>
      <c r="E20" s="57">
        <f t="shared" si="107"/>
        <v>33.571001676741759</v>
      </c>
      <c r="F20" s="57">
        <f t="shared" si="107"/>
        <v>34.734549002456006</v>
      </c>
      <c r="G20" s="57">
        <f t="shared" si="107"/>
        <v>34.921772685101274</v>
      </c>
      <c r="H20" s="57">
        <f t="shared" si="107"/>
        <v>34.944592647961315</v>
      </c>
      <c r="I20" s="57">
        <f t="shared" si="107"/>
        <v>34.928940394323824</v>
      </c>
      <c r="J20" s="57">
        <f t="shared" si="107"/>
        <v>34.901851660072055</v>
      </c>
      <c r="K20" s="57">
        <f t="shared" si="107"/>
        <v>34.963328934334058</v>
      </c>
      <c r="L20" s="57">
        <f t="shared" si="107"/>
        <v>34.953218580183901</v>
      </c>
      <c r="M20" s="57">
        <f t="shared" si="107"/>
        <v>34.899256358564287</v>
      </c>
      <c r="N20" s="57">
        <f t="shared" si="107"/>
        <v>34.900408318662663</v>
      </c>
      <c r="O20" s="57">
        <f t="shared" si="107"/>
        <v>35.090332026676762</v>
      </c>
      <c r="P20" s="57">
        <f t="shared" si="107"/>
        <v>35.185825693413662</v>
      </c>
      <c r="Q20" s="57">
        <f t="shared" si="107"/>
        <v>35.456833187762427</v>
      </c>
      <c r="R20" s="57" t="str">
        <f t="shared" si="25"/>
        <v>Anteil unversiegelte SV-Fläche an Gesamtfläche</v>
      </c>
      <c r="S20" s="57">
        <f t="shared" si="107"/>
        <v>28.428975845894652</v>
      </c>
      <c r="T20" s="57">
        <f t="shared" si="107"/>
        <v>28.734635157337614</v>
      </c>
      <c r="U20" s="57">
        <f t="shared" si="107"/>
        <v>28.964439614805968</v>
      </c>
      <c r="V20" s="57">
        <f t="shared" si="107"/>
        <v>29.171277408401505</v>
      </c>
      <c r="W20" s="57">
        <f t="shared" si="107"/>
        <v>29.164127329279271</v>
      </c>
      <c r="X20" s="57">
        <f t="shared" si="107"/>
        <v>29.435184686511391</v>
      </c>
      <c r="Y20" s="57">
        <f t="shared" si="107"/>
        <v>29.553835822421142</v>
      </c>
      <c r="Z20" s="57">
        <f t="shared" si="107"/>
        <v>29.802913197584832</v>
      </c>
      <c r="AA20" s="57">
        <f t="shared" si="107"/>
        <v>30.033692402394639</v>
      </c>
      <c r="AB20" s="57">
        <f t="shared" si="107"/>
        <v>30.208113726558988</v>
      </c>
      <c r="AC20" s="57">
        <f t="shared" si="107"/>
        <v>30.246479787810145</v>
      </c>
      <c r="AD20" s="57">
        <f t="shared" si="107"/>
        <v>30.263104114645241</v>
      </c>
      <c r="AE20" s="57">
        <f t="shared" si="107"/>
        <v>30.306380069847652</v>
      </c>
      <c r="AF20" s="57">
        <f t="shared" si="107"/>
        <v>30.029240681693683</v>
      </c>
      <c r="AG20" s="57">
        <f t="shared" si="107"/>
        <v>30.034647745181093</v>
      </c>
      <c r="AH20" s="57" t="str">
        <f t="shared" si="27"/>
        <v>Anteil unversiegelte SV-Fläche an Gesamtfläche</v>
      </c>
      <c r="AI20" s="57">
        <f t="shared" si="107"/>
        <v>26.916201931816442</v>
      </c>
      <c r="AJ20" s="57">
        <f t="shared" si="107"/>
        <v>27.451595490547756</v>
      </c>
      <c r="AK20" s="57">
        <f t="shared" si="107"/>
        <v>27.608932677976966</v>
      </c>
      <c r="AL20" s="57">
        <f t="shared" si="107"/>
        <v>28.931126433530604</v>
      </c>
      <c r="AM20" s="57">
        <f t="shared" si="107"/>
        <v>29.009232939146386</v>
      </c>
      <c r="AN20" s="57">
        <f t="shared" si="107"/>
        <v>29.063633337068591</v>
      </c>
      <c r="AO20" s="57">
        <f t="shared" si="107"/>
        <v>29.099740904460578</v>
      </c>
      <c r="AP20" s="57">
        <f t="shared" si="107"/>
        <v>29.186813484077984</v>
      </c>
      <c r="AQ20" s="57">
        <f t="shared" si="107"/>
        <v>29.266468182694602</v>
      </c>
      <c r="AR20" s="57">
        <f t="shared" si="107"/>
        <v>29.31317409253402</v>
      </c>
      <c r="AS20" s="57">
        <f t="shared" si="107"/>
        <v>29.540455751936438</v>
      </c>
      <c r="AT20" s="57">
        <f t="shared" si="107"/>
        <v>29.645470459671429</v>
      </c>
      <c r="AU20" s="57">
        <f t="shared" si="107"/>
        <v>29.184916590695067</v>
      </c>
      <c r="AV20" s="57">
        <f t="shared" si="107"/>
        <v>28.895963005272758</v>
      </c>
      <c r="AW20" s="57">
        <f t="shared" si="107"/>
        <v>28.985544115687052</v>
      </c>
      <c r="AX20" s="57" t="str">
        <f t="shared" si="29"/>
        <v>Anteil unversiegelte SV-Fläche an Gesamtfläche</v>
      </c>
      <c r="AY20" s="57">
        <f t="shared" si="107"/>
        <v>10.198968490674831</v>
      </c>
      <c r="AZ20" s="57">
        <f t="shared" si="107"/>
        <v>10.493865247724431</v>
      </c>
      <c r="BA20" s="57">
        <f t="shared" si="107"/>
        <v>10.835651197861882</v>
      </c>
      <c r="BB20" s="57">
        <f t="shared" si="107"/>
        <v>11.230668564807882</v>
      </c>
      <c r="BC20" s="57">
        <f t="shared" si="107"/>
        <v>11.330246492353341</v>
      </c>
      <c r="BD20" s="57">
        <f t="shared" si="107"/>
        <v>11.423540941096261</v>
      </c>
      <c r="BE20" s="57">
        <f t="shared" si="107"/>
        <v>11.480578430715216</v>
      </c>
      <c r="BF20" s="57">
        <f t="shared" si="107"/>
        <v>11.603213578488324</v>
      </c>
      <c r="BG20" s="57">
        <f t="shared" si="107"/>
        <v>11.687999774329827</v>
      </c>
      <c r="BH20" s="57">
        <f t="shared" si="107"/>
        <v>11.776327982014029</v>
      </c>
      <c r="BI20" s="57">
        <f t="shared" si="107"/>
        <v>11.865809767158513</v>
      </c>
      <c r="BJ20" s="57">
        <f t="shared" si="107"/>
        <v>11.960082853542934</v>
      </c>
      <c r="BK20" s="57">
        <f t="shared" si="107"/>
        <v>12.023576457243298</v>
      </c>
      <c r="BL20" s="57">
        <f t="shared" si="107"/>
        <v>12.097270253831724</v>
      </c>
      <c r="BM20" s="57">
        <f t="shared" si="107"/>
        <v>12.157869772072397</v>
      </c>
      <c r="BN20" s="57" t="str">
        <f t="shared" si="31"/>
        <v>Anteil unversiegelte SV-Fläche an Gesamtfläche</v>
      </c>
      <c r="BO20" s="57">
        <f t="shared" ref="BO20:DI20" si="108">BO21-BO19</f>
        <v>9.92331252406467</v>
      </c>
      <c r="BP20" s="57">
        <f t="shared" si="108"/>
        <v>10.138456196716785</v>
      </c>
      <c r="BQ20" s="57">
        <f t="shared" si="108"/>
        <v>10.34552415190935</v>
      </c>
      <c r="BR20" s="57">
        <f t="shared" si="108"/>
        <v>10.560513738817489</v>
      </c>
      <c r="BS20" s="57">
        <f t="shared" si="108"/>
        <v>10.6084602064915</v>
      </c>
      <c r="BT20" s="57">
        <f t="shared" si="108"/>
        <v>10.64322403709245</v>
      </c>
      <c r="BU20" s="57">
        <f t="shared" si="108"/>
        <v>10.66342832303811</v>
      </c>
      <c r="BV20" s="57">
        <f t="shared" si="108"/>
        <v>10.781637947342256</v>
      </c>
      <c r="BW20" s="57">
        <f t="shared" si="108"/>
        <v>10.826684019900528</v>
      </c>
      <c r="BX20" s="57">
        <f t="shared" si="108"/>
        <v>10.863313966434349</v>
      </c>
      <c r="BY20" s="57">
        <f t="shared" si="108"/>
        <v>10.916456392162083</v>
      </c>
      <c r="BZ20" s="57">
        <f t="shared" si="108"/>
        <v>10.950745143340304</v>
      </c>
      <c r="CA20" s="57">
        <f t="shared" si="108"/>
        <v>11.016614359274318</v>
      </c>
      <c r="CB20" s="57">
        <f t="shared" si="108"/>
        <v>11.10238473543148</v>
      </c>
      <c r="CC20" s="57">
        <f t="shared" si="108"/>
        <v>11.138960394515376</v>
      </c>
      <c r="CD20" s="57" t="str">
        <f t="shared" si="33"/>
        <v>Anteil unversiegelte SV-Fläche an Gesamtfläche</v>
      </c>
      <c r="CE20" s="57">
        <f t="shared" si="108"/>
        <v>6.3383258865245491</v>
      </c>
      <c r="CF20" s="57">
        <f t="shared" si="108"/>
        <v>6.5854947014610676</v>
      </c>
      <c r="CG20" s="57">
        <f t="shared" si="108"/>
        <v>6.809029022817283</v>
      </c>
      <c r="CH20" s="57">
        <f t="shared" si="108"/>
        <v>7.0773593602210676</v>
      </c>
      <c r="CI20" s="57">
        <f t="shared" si="108"/>
        <v>7.1438182950717355</v>
      </c>
      <c r="CJ20" s="57">
        <f t="shared" si="108"/>
        <v>7.2034031638340252</v>
      </c>
      <c r="CK20" s="57">
        <f t="shared" si="108"/>
        <v>7.2601946729215374</v>
      </c>
      <c r="CL20" s="57">
        <f t="shared" si="108"/>
        <v>7.3104841964215135</v>
      </c>
      <c r="CM20" s="57">
        <f t="shared" si="108"/>
        <v>7.3615953042405078</v>
      </c>
      <c r="CN20" s="57">
        <f t="shared" si="108"/>
        <v>7.4169346003599292</v>
      </c>
      <c r="CO20" s="57">
        <f t="shared" si="108"/>
        <v>7.4777503807695274</v>
      </c>
      <c r="CP20" s="57">
        <f t="shared" si="108"/>
        <v>7.5239218352486157</v>
      </c>
      <c r="CQ20" s="57">
        <f t="shared" si="108"/>
        <v>7.5629236609712702</v>
      </c>
      <c r="CR20" s="57">
        <f t="shared" si="108"/>
        <v>7.6000566822023563</v>
      </c>
      <c r="CS20" s="57">
        <f t="shared" si="108"/>
        <v>7.6346157153562704</v>
      </c>
      <c r="CT20" s="57" t="str">
        <f t="shared" si="35"/>
        <v>Anteil unversiegelte SV-Fläche an Gesamtfläche</v>
      </c>
      <c r="CU20" s="57">
        <f t="shared" si="108"/>
        <v>7.2771012365538539</v>
      </c>
      <c r="CV20" s="57">
        <f t="shared" si="108"/>
        <v>7.5589699349785437</v>
      </c>
      <c r="CW20" s="57">
        <f t="shared" si="108"/>
        <v>7.7311013082172781</v>
      </c>
      <c r="CX20" s="57">
        <f t="shared" si="108"/>
        <v>7.9178349094721368</v>
      </c>
      <c r="CY20" s="57">
        <f t="shared" si="108"/>
        <v>7.9448147559057265</v>
      </c>
      <c r="CZ20" s="57">
        <f t="shared" si="108"/>
        <v>7.9932547485361409</v>
      </c>
      <c r="DA20" s="57">
        <f t="shared" si="108"/>
        <v>8.0334068322976844</v>
      </c>
      <c r="DB20" s="57">
        <f t="shared" si="108"/>
        <v>8.0715192080440907</v>
      </c>
      <c r="DC20" s="57">
        <f t="shared" si="108"/>
        <v>8.1089518031468018</v>
      </c>
      <c r="DD20" s="57">
        <f t="shared" si="108"/>
        <v>8.144351326079768</v>
      </c>
      <c r="DE20" s="57">
        <f t="shared" si="108"/>
        <v>8.1874896012321834</v>
      </c>
      <c r="DF20" s="57">
        <f t="shared" si="108"/>
        <v>8.2178341351014215</v>
      </c>
      <c r="DG20" s="57">
        <f t="shared" si="108"/>
        <v>8.252146694653657</v>
      </c>
      <c r="DH20" s="57">
        <f t="shared" si="108"/>
        <v>8.3266958439669718</v>
      </c>
      <c r="DI20" s="57">
        <f t="shared" si="108"/>
        <v>8.3385061594212537</v>
      </c>
      <c r="DJ20" s="57" t="str">
        <f t="shared" si="37"/>
        <v>Anteil unversiegelte SV-Fläche an Gesamtfläche</v>
      </c>
      <c r="DK20" s="57"/>
      <c r="DL20" s="57">
        <f t="shared" ref="DL20:FW20" si="109">DL21-DL19</f>
        <v>5.3934369420148061</v>
      </c>
      <c r="DM20" s="57">
        <f t="shared" si="109"/>
        <v>5.7728746128889021</v>
      </c>
      <c r="DN20" s="57">
        <f t="shared" si="109"/>
        <v>6.1641232572532934</v>
      </c>
      <c r="DO20" s="57">
        <f t="shared" si="109"/>
        <v>6.2653303730205305</v>
      </c>
      <c r="DP20" s="57">
        <f t="shared" si="109"/>
        <v>6.3331481594649253</v>
      </c>
      <c r="DQ20" s="57">
        <f t="shared" si="109"/>
        <v>6.3794637980860358</v>
      </c>
      <c r="DR20" s="57">
        <f t="shared" si="109"/>
        <v>6.4112193453486075</v>
      </c>
      <c r="DS20" s="57">
        <f t="shared" si="109"/>
        <v>6.4459560257449082</v>
      </c>
      <c r="DT20" s="57">
        <f t="shared" si="109"/>
        <v>6.5014256135593218</v>
      </c>
      <c r="DU20" s="57">
        <f t="shared" si="109"/>
        <v>6.6437484711411203</v>
      </c>
      <c r="DV20" s="57">
        <f t="shared" si="109"/>
        <v>6.7360418151726575</v>
      </c>
      <c r="DW20" s="57">
        <f t="shared" si="109"/>
        <v>6.8786462673605744</v>
      </c>
      <c r="DX20" s="57">
        <f t="shared" si="109"/>
        <v>6.9766979061461951</v>
      </c>
      <c r="DY20" s="57">
        <f t="shared" si="109"/>
        <v>7.0615356311085966</v>
      </c>
      <c r="DZ20" s="57" t="str">
        <f t="shared" si="39"/>
        <v>Anteil unversiegelte SV-Fläche an Gesamtfläche</v>
      </c>
      <c r="EA20" s="57">
        <f t="shared" si="109"/>
        <v>6.7863946077652297</v>
      </c>
      <c r="EB20" s="57">
        <f t="shared" si="109"/>
        <v>7.020832957845899</v>
      </c>
      <c r="EC20" s="57">
        <f t="shared" si="109"/>
        <v>7.2121602830169511</v>
      </c>
      <c r="ED20" s="57">
        <f t="shared" si="109"/>
        <v>7.4307523770405224</v>
      </c>
      <c r="EE20" s="57">
        <f t="shared" si="109"/>
        <v>7.4857689619952943</v>
      </c>
      <c r="EF20" s="57">
        <f t="shared" si="109"/>
        <v>7.5349336410523202</v>
      </c>
      <c r="EG20" s="57">
        <f t="shared" si="109"/>
        <v>7.5763665204717263</v>
      </c>
      <c r="EH20" s="57">
        <f t="shared" si="109"/>
        <v>7.6615338502104011</v>
      </c>
      <c r="EI20" s="57">
        <f t="shared" si="109"/>
        <v>7.7461521484902276</v>
      </c>
      <c r="EJ20" s="57">
        <f t="shared" si="109"/>
        <v>7.8026967958151507</v>
      </c>
      <c r="EK20" s="57">
        <f t="shared" si="109"/>
        <v>7.8537139362192043</v>
      </c>
      <c r="EL20" s="57">
        <f t="shared" si="109"/>
        <v>7.8947122147760762</v>
      </c>
      <c r="EM20" s="57">
        <f t="shared" si="109"/>
        <v>7.907295839180696</v>
      </c>
      <c r="EN20" s="57">
        <f t="shared" si="109"/>
        <v>7.9191068942250009</v>
      </c>
      <c r="EO20" s="57">
        <f t="shared" si="109"/>
        <v>7.9297162859099251</v>
      </c>
      <c r="EP20" s="57" t="str">
        <f t="shared" si="41"/>
        <v>Anteil unversiegelte SV-Fläche an Gesamtfläche</v>
      </c>
      <c r="EQ20" s="57">
        <f t="shared" si="109"/>
        <v>5.6328412400447139</v>
      </c>
      <c r="ER20" s="57">
        <f t="shared" si="109"/>
        <v>5.7935073877983738</v>
      </c>
      <c r="ES20" s="57">
        <f t="shared" si="109"/>
        <v>5.9459469309822</v>
      </c>
      <c r="ET20" s="57">
        <f t="shared" si="109"/>
        <v>6.1224862339127579</v>
      </c>
      <c r="EU20" s="57">
        <f t="shared" si="109"/>
        <v>6.2327718763434525</v>
      </c>
      <c r="EV20" s="57">
        <f t="shared" si="109"/>
        <v>6.3430100471902282</v>
      </c>
      <c r="EW20" s="57">
        <f t="shared" si="109"/>
        <v>6.453143242504443</v>
      </c>
      <c r="EX20" s="57">
        <f t="shared" si="109"/>
        <v>6.563170437233814</v>
      </c>
      <c r="EY20" s="57">
        <f t="shared" si="109"/>
        <v>6.6038340105086348</v>
      </c>
      <c r="EZ20" s="57">
        <f t="shared" si="109"/>
        <v>6.6863112944941099</v>
      </c>
      <c r="FA20" s="57">
        <f t="shared" si="109"/>
        <v>6.7893535141205943</v>
      </c>
      <c r="FB20" s="57">
        <f t="shared" si="109"/>
        <v>6.8272343183707163</v>
      </c>
      <c r="FC20" s="57">
        <f t="shared" si="109"/>
        <v>6.8691414123930459</v>
      </c>
      <c r="FD20" s="57">
        <f t="shared" si="109"/>
        <v>6.9082131987851509</v>
      </c>
      <c r="FE20" s="57">
        <f t="shared" si="109"/>
        <v>7.0183713968683366</v>
      </c>
      <c r="FF20" s="57" t="str">
        <f t="shared" si="43"/>
        <v>Anteil unversiegelte SV-Fläche an Gesamtfläche</v>
      </c>
      <c r="FG20" s="57">
        <f t="shared" si="109"/>
        <v>4.7638316089840185</v>
      </c>
      <c r="FH20" s="57">
        <f t="shared" si="109"/>
        <v>4.965657233358252</v>
      </c>
      <c r="FI20" s="57">
        <f t="shared" si="109"/>
        <v>5.2713936088250533</v>
      </c>
      <c r="FJ20" s="57">
        <f t="shared" si="109"/>
        <v>5.5941465575633087</v>
      </c>
      <c r="FK20" s="57">
        <f t="shared" si="109"/>
        <v>5.6549579011824616</v>
      </c>
      <c r="FL20" s="57">
        <f t="shared" si="109"/>
        <v>5.7052615793249002</v>
      </c>
      <c r="FM20" s="57">
        <f t="shared" si="109"/>
        <v>5.754189255296434</v>
      </c>
      <c r="FN20" s="57">
        <f t="shared" si="109"/>
        <v>5.7977510414899331</v>
      </c>
      <c r="FO20" s="57">
        <f t="shared" si="109"/>
        <v>5.8431898416276722</v>
      </c>
      <c r="FP20" s="57">
        <f t="shared" si="109"/>
        <v>5.9012116733177908</v>
      </c>
      <c r="FQ20" s="57">
        <f t="shared" si="109"/>
        <v>5.9462351741185087</v>
      </c>
      <c r="FR20" s="57">
        <f t="shared" si="109"/>
        <v>5.9928498362330727</v>
      </c>
      <c r="FS20" s="57">
        <f t="shared" si="109"/>
        <v>6.0402956329030832</v>
      </c>
      <c r="FT20" s="57">
        <f t="shared" si="109"/>
        <v>6.0982888082105617</v>
      </c>
      <c r="FU20" s="57">
        <f t="shared" si="109"/>
        <v>6.148714014198001</v>
      </c>
      <c r="FV20" s="57" t="str">
        <f t="shared" si="45"/>
        <v>Anteil unversiegelte SV-Fläche an Gesamtfläche</v>
      </c>
      <c r="FW20" s="57">
        <f t="shared" si="109"/>
        <v>6.1270253767600087</v>
      </c>
      <c r="FX20" s="57">
        <f t="shared" ref="FX20:GK20" si="110">FX21-FX19</f>
        <v>6.3350716215121308</v>
      </c>
      <c r="FY20" s="57">
        <f t="shared" si="110"/>
        <v>6.584469945535397</v>
      </c>
      <c r="FZ20" s="57">
        <f t="shared" si="110"/>
        <v>6.8661782211576732</v>
      </c>
      <c r="GA20" s="57">
        <f t="shared" si="110"/>
        <v>6.9301943584242611</v>
      </c>
      <c r="GB20" s="57">
        <f t="shared" si="110"/>
        <v>6.979284092794396</v>
      </c>
      <c r="GC20" s="57">
        <f t="shared" si="110"/>
        <v>7.031384467046446</v>
      </c>
      <c r="GD20" s="57">
        <f t="shared" si="110"/>
        <v>7.1104568499092391</v>
      </c>
      <c r="GE20" s="57">
        <f t="shared" si="110"/>
        <v>7.1670646076892206</v>
      </c>
      <c r="GF20" s="57">
        <f t="shared" si="110"/>
        <v>7.2109553781430362</v>
      </c>
      <c r="GG20" s="57">
        <f t="shared" si="110"/>
        <v>7.2544959562297331</v>
      </c>
      <c r="GH20" s="57">
        <f t="shared" si="110"/>
        <v>7.2970803683528143</v>
      </c>
      <c r="GI20" s="57">
        <f t="shared" si="110"/>
        <v>7.3340709939647404</v>
      </c>
      <c r="GJ20" s="57">
        <f t="shared" si="110"/>
        <v>7.3669598830388887</v>
      </c>
      <c r="GK20" s="57">
        <f t="shared" si="110"/>
        <v>7.4354373794668538</v>
      </c>
      <c r="GL20" s="57" t="str">
        <f t="shared" si="47"/>
        <v>Anteil unversiegelte SV-Fläche an Gesamtfläche</v>
      </c>
      <c r="GM20" s="57"/>
      <c r="GN20" s="57">
        <f t="shared" ref="GN20:HA20" si="111">GN21-GN19</f>
        <v>4.2550387970043904</v>
      </c>
      <c r="GO20" s="57">
        <f t="shared" si="111"/>
        <v>4.5565851278221583</v>
      </c>
      <c r="GP20" s="57">
        <f t="shared" si="111"/>
        <v>4.7475279679394227</v>
      </c>
      <c r="GQ20" s="57">
        <f t="shared" si="111"/>
        <v>4.7793442961778947</v>
      </c>
      <c r="GR20" s="57">
        <f t="shared" si="111"/>
        <v>4.8354386831944183</v>
      </c>
      <c r="GS20" s="57">
        <f t="shared" si="111"/>
        <v>4.8577722517450157</v>
      </c>
      <c r="GT20" s="57">
        <f t="shared" si="111"/>
        <v>4.868688018832982</v>
      </c>
      <c r="GU20" s="57">
        <f t="shared" si="111"/>
        <v>4.8898707689912779</v>
      </c>
      <c r="GV20" s="57">
        <f t="shared" si="111"/>
        <v>4.9094780796821773</v>
      </c>
      <c r="GW20" s="57">
        <f t="shared" si="111"/>
        <v>4.9361439988076574</v>
      </c>
      <c r="GX20" s="57">
        <f t="shared" si="111"/>
        <v>4.9684775392419924</v>
      </c>
      <c r="GY20" s="57">
        <f t="shared" si="111"/>
        <v>5.0027437010787814</v>
      </c>
      <c r="GZ20" s="57">
        <f t="shared" si="111"/>
        <v>5.0542912446558672</v>
      </c>
      <c r="HA20" s="57">
        <f t="shared" si="111"/>
        <v>5.1224132120196462</v>
      </c>
      <c r="HB20" s="57" t="str">
        <f t="shared" si="49"/>
        <v>Anteil unversiegelte SV-Fläche an Gesamtfläche</v>
      </c>
      <c r="HC20" s="57"/>
      <c r="HD20" s="57">
        <f t="shared" ref="HD20:HQ20" si="112">HD21-HD19</f>
        <v>4.3360703782554886</v>
      </c>
      <c r="HE20" s="57">
        <f t="shared" si="112"/>
        <v>4.6928159691234494</v>
      </c>
      <c r="HF20" s="57">
        <f t="shared" si="112"/>
        <v>5.157697147919901</v>
      </c>
      <c r="HG20" s="57">
        <f t="shared" si="112"/>
        <v>5.3073209182631382</v>
      </c>
      <c r="HH20" s="57">
        <f t="shared" si="112"/>
        <v>5.3586230013041085</v>
      </c>
      <c r="HI20" s="57">
        <f t="shared" si="112"/>
        <v>5.5284746291023605</v>
      </c>
      <c r="HJ20" s="57">
        <f t="shared" si="112"/>
        <v>5.8396237523396408</v>
      </c>
      <c r="HK20" s="57">
        <f t="shared" si="112"/>
        <v>6.2847518698780753</v>
      </c>
      <c r="HL20" s="57">
        <f t="shared" si="112"/>
        <v>6.5419180608151635</v>
      </c>
      <c r="HM20" s="57">
        <f t="shared" si="112"/>
        <v>6.565540814467135</v>
      </c>
      <c r="HN20" s="57">
        <f t="shared" si="112"/>
        <v>6.6074053615549131</v>
      </c>
      <c r="HO20" s="57">
        <f t="shared" si="112"/>
        <v>6.6186964936685655</v>
      </c>
      <c r="HP20" s="57">
        <f t="shared" si="112"/>
        <v>6.6006222071619804</v>
      </c>
      <c r="HQ20" s="57">
        <f t="shared" si="112"/>
        <v>6.5994281219403801</v>
      </c>
      <c r="HR20" s="57" t="str">
        <f t="shared" si="51"/>
        <v>Anteil unversiegelte SV-Fläche an Gesamtfläche</v>
      </c>
      <c r="HS20" s="57"/>
      <c r="HT20" s="57">
        <f t="shared" ref="HT20:IG20" si="113">HT21-HT19</f>
        <v>3.9925132700575108</v>
      </c>
      <c r="HU20" s="57">
        <f t="shared" si="113"/>
        <v>4.1897664672945485</v>
      </c>
      <c r="HV20" s="57">
        <f t="shared" si="113"/>
        <v>4.4601746423550175</v>
      </c>
      <c r="HW20" s="57">
        <f t="shared" si="113"/>
        <v>4.5328850496285318</v>
      </c>
      <c r="HX20" s="57">
        <f t="shared" si="113"/>
        <v>4.5919627900933238</v>
      </c>
      <c r="HY20" s="57">
        <f t="shared" si="113"/>
        <v>4.654140110598048</v>
      </c>
      <c r="HZ20" s="57">
        <f t="shared" si="113"/>
        <v>4.7114253049993779</v>
      </c>
      <c r="IA20" s="57">
        <f t="shared" si="113"/>
        <v>4.7916314144575232</v>
      </c>
      <c r="IB20" s="57">
        <f t="shared" si="113"/>
        <v>4.8546793208987937</v>
      </c>
      <c r="IC20" s="57">
        <f t="shared" si="113"/>
        <v>4.9075043546122297</v>
      </c>
      <c r="ID20" s="57">
        <f t="shared" si="113"/>
        <v>5.0175477066732679</v>
      </c>
      <c r="IE20" s="57">
        <f t="shared" si="113"/>
        <v>5.0824822596914254</v>
      </c>
      <c r="IF20" s="57">
        <f t="shared" si="113"/>
        <v>5.126954591088845</v>
      </c>
      <c r="IG20" s="57">
        <f t="shared" si="113"/>
        <v>5.1551487814892383</v>
      </c>
      <c r="IH20" s="57" t="str">
        <f t="shared" si="53"/>
        <v>Anteil unversiegelte SV-Fläche an Gesamtfläche</v>
      </c>
      <c r="II20" s="57"/>
      <c r="IJ20" s="57">
        <f t="shared" ref="IJ20:IW20" si="114">IJ21-IJ19</f>
        <v>3.1695850909305929</v>
      </c>
      <c r="IK20" s="57">
        <f t="shared" si="114"/>
        <v>3.3920503162391062</v>
      </c>
      <c r="IL20" s="57">
        <f t="shared" si="114"/>
        <v>3.6983342323875288</v>
      </c>
      <c r="IM20" s="57">
        <f t="shared" si="114"/>
        <v>3.7728564629048122</v>
      </c>
      <c r="IN20" s="57">
        <f t="shared" si="114"/>
        <v>3.8923228878550593</v>
      </c>
      <c r="IO20" s="57">
        <f t="shared" si="114"/>
        <v>3.9865837017629895</v>
      </c>
      <c r="IP20" s="57">
        <f t="shared" si="114"/>
        <v>4.0762873403665694</v>
      </c>
      <c r="IQ20" s="57">
        <f t="shared" si="114"/>
        <v>4.1523583836359439</v>
      </c>
      <c r="IR20" s="57">
        <f t="shared" si="114"/>
        <v>4.2410753490342721</v>
      </c>
      <c r="IS20" s="57">
        <f t="shared" si="114"/>
        <v>4.329807009829949</v>
      </c>
      <c r="IT20" s="57">
        <f t="shared" si="114"/>
        <v>4.4728779375072651</v>
      </c>
      <c r="IU20" s="57">
        <f t="shared" si="114"/>
        <v>4.5615938944176264</v>
      </c>
      <c r="IV20" s="57">
        <f t="shared" si="114"/>
        <v>4.6451971614521943</v>
      </c>
      <c r="IW20" s="57">
        <f t="shared" si="114"/>
        <v>4.6815634850841992</v>
      </c>
      <c r="IX20" s="71" t="str">
        <f t="shared" si="55"/>
        <v>Anteil unversiegelte SV-Fläche an Gesamtfläche</v>
      </c>
      <c r="IY20" s="57">
        <f t="shared" ref="IY20:JL20" si="115">IY21-IY19</f>
        <v>6.0834579930131909</v>
      </c>
      <c r="IZ20" s="57">
        <f t="shared" si="115"/>
        <v>6.346483313145419</v>
      </c>
      <c r="JA20" s="57">
        <f t="shared" si="115"/>
        <v>6.6474457161007612</v>
      </c>
      <c r="JB20" s="57">
        <f t="shared" si="115"/>
        <v>6.7206605915989792</v>
      </c>
      <c r="JC20" s="57">
        <f t="shared" si="115"/>
        <v>6.7850328387511194</v>
      </c>
      <c r="JD20" s="57">
        <f t="shared" si="115"/>
        <v>6.8470956431996761</v>
      </c>
      <c r="JE20" s="57">
        <f t="shared" si="115"/>
        <v>6.9267229783396331</v>
      </c>
      <c r="JF20" s="57">
        <f t="shared" si="115"/>
        <v>7.0060017170792603</v>
      </c>
      <c r="JG20" s="57">
        <f t="shared" si="115"/>
        <v>7.0762451010451359</v>
      </c>
      <c r="JH20" s="57">
        <f t="shared" si="115"/>
        <v>7.1361053814824622</v>
      </c>
      <c r="JI20" s="57">
        <f t="shared" si="115"/>
        <v>7.1977679527325273</v>
      </c>
      <c r="JJ20" s="57">
        <f t="shared" si="115"/>
        <v>7.2482806093474093</v>
      </c>
      <c r="JK20" s="57">
        <f t="shared" si="115"/>
        <v>7.2975196302746363</v>
      </c>
      <c r="JL20" s="57">
        <f t="shared" si="115"/>
        <v>7.3452104246593333</v>
      </c>
      <c r="JM20" s="62" t="str">
        <f t="shared" si="6"/>
        <v>Anteil unversiegelte SV-Fläche an Gesamtfläche</v>
      </c>
      <c r="JN20" s="57">
        <f t="shared" ref="JN20:KA20" si="116">JN21-JN19</f>
        <v>6.1896221752135556</v>
      </c>
      <c r="JO20" s="57">
        <f t="shared" si="116"/>
        <v>6.4469428515006761</v>
      </c>
      <c r="JP20" s="57">
        <f t="shared" si="116"/>
        <v>6.7379438129542581</v>
      </c>
      <c r="JQ20" s="57">
        <f t="shared" si="116"/>
        <v>6.8065086761456195</v>
      </c>
      <c r="JR20" s="57">
        <f t="shared" si="116"/>
        <v>6.8716737067319116</v>
      </c>
      <c r="JS20" s="57">
        <f t="shared" si="116"/>
        <v>6.9271907185219792</v>
      </c>
      <c r="JT20" s="57">
        <f t="shared" si="116"/>
        <v>6.992755328096405</v>
      </c>
      <c r="JU20" s="57">
        <f t="shared" si="116"/>
        <v>7.0498073426062255</v>
      </c>
      <c r="JV20" s="57">
        <f t="shared" si="116"/>
        <v>7.108696107623536</v>
      </c>
      <c r="JW20" s="57">
        <f t="shared" si="116"/>
        <v>7.170759055481347</v>
      </c>
      <c r="JX20" s="57">
        <f t="shared" si="116"/>
        <v>7.2336243780817355</v>
      </c>
      <c r="JY20" s="57">
        <f t="shared" si="116"/>
        <v>7.2865201634635719</v>
      </c>
      <c r="JZ20" s="57">
        <f t="shared" si="116"/>
        <v>7.3398487094009486</v>
      </c>
      <c r="KA20" s="57">
        <f t="shared" si="116"/>
        <v>7.3905090275066883</v>
      </c>
    </row>
    <row r="21" spans="1:287" s="67" customFormat="1" x14ac:dyDescent="0.25">
      <c r="A21" s="65" t="s">
        <v>65</v>
      </c>
      <c r="B21" s="65">
        <f>B8/B9*100</f>
        <v>72.876435953390711</v>
      </c>
      <c r="C21" s="65">
        <f t="shared" ref="C21:BP21" si="117">C8/C9*100</f>
        <v>72.152821153445771</v>
      </c>
      <c r="D21" s="65">
        <f t="shared" si="117"/>
        <v>67.999460134291596</v>
      </c>
      <c r="E21" s="65">
        <f t="shared" si="117"/>
        <v>66.658068567967959</v>
      </c>
      <c r="F21" s="65">
        <f t="shared" si="117"/>
        <v>68.970157790263428</v>
      </c>
      <c r="G21" s="65">
        <f t="shared" si="117"/>
        <v>69.164349152238273</v>
      </c>
      <c r="H21" s="65">
        <f t="shared" si="117"/>
        <v>69.347911410148583</v>
      </c>
      <c r="I21" s="65">
        <f t="shared" si="117"/>
        <v>69.372582001682076</v>
      </c>
      <c r="J21" s="65">
        <f t="shared" si="117"/>
        <v>69.439626426311378</v>
      </c>
      <c r="K21" s="65">
        <f t="shared" si="117"/>
        <v>69.590508488627464</v>
      </c>
      <c r="L21" s="65">
        <f t="shared" si="117"/>
        <v>69.653455002916544</v>
      </c>
      <c r="M21" s="65">
        <f t="shared" si="117"/>
        <v>69.839738916863865</v>
      </c>
      <c r="N21" s="65">
        <f t="shared" si="117"/>
        <v>69.904883684411246</v>
      </c>
      <c r="O21" s="65">
        <f t="shared" si="117"/>
        <v>70.159481405051366</v>
      </c>
      <c r="P21" s="65">
        <f t="shared" si="117"/>
        <v>70.290667683405474</v>
      </c>
      <c r="Q21" s="65">
        <f t="shared" si="117"/>
        <v>70.360527053546392</v>
      </c>
      <c r="R21" s="65" t="str">
        <f t="shared" si="25"/>
        <v xml:space="preserve">Anteil SV-Fläche an Gesamtfläche (%) </v>
      </c>
      <c r="S21" s="65">
        <f t="shared" si="117"/>
        <v>55.101284257910763</v>
      </c>
      <c r="T21" s="65">
        <f t="shared" si="117"/>
        <v>55.81269114162022</v>
      </c>
      <c r="U21" s="65">
        <f t="shared" si="117"/>
        <v>56.563356413752928</v>
      </c>
      <c r="V21" s="65">
        <f t="shared" si="117"/>
        <v>57.026161097283264</v>
      </c>
      <c r="W21" s="65">
        <f t="shared" si="117"/>
        <v>57.085823189865692</v>
      </c>
      <c r="X21" s="65">
        <f t="shared" si="117"/>
        <v>57.590858837626527</v>
      </c>
      <c r="Y21" s="65">
        <f t="shared" si="117"/>
        <v>57.960906115067857</v>
      </c>
      <c r="Z21" s="65">
        <f t="shared" si="117"/>
        <v>58.55106511941208</v>
      </c>
      <c r="AA21" s="65">
        <f t="shared" si="117"/>
        <v>59.015677135744923</v>
      </c>
      <c r="AB21" s="65">
        <f t="shared" si="117"/>
        <v>59.384309831181724</v>
      </c>
      <c r="AC21" s="65">
        <f t="shared" si="117"/>
        <v>59.450219947749552</v>
      </c>
      <c r="AD21" s="65">
        <f t="shared" si="117"/>
        <v>59.485281043635474</v>
      </c>
      <c r="AE21" s="65">
        <f t="shared" si="117"/>
        <v>59.582694237578707</v>
      </c>
      <c r="AF21" s="65">
        <f t="shared" si="117"/>
        <v>59.698953260832141</v>
      </c>
      <c r="AG21" s="65">
        <f t="shared" si="117"/>
        <v>59.715947247319079</v>
      </c>
      <c r="AH21" s="65" t="str">
        <f t="shared" si="27"/>
        <v xml:space="preserve">Anteil SV-Fläche an Gesamtfläche (%) </v>
      </c>
      <c r="AI21" s="65">
        <f t="shared" si="117"/>
        <v>51.913514583281795</v>
      </c>
      <c r="AJ21" s="65">
        <f t="shared" si="117"/>
        <v>53.455696828773554</v>
      </c>
      <c r="AK21" s="65">
        <f t="shared" si="117"/>
        <v>53.927970713366967</v>
      </c>
      <c r="AL21" s="65">
        <f t="shared" si="117"/>
        <v>55.844958939348963</v>
      </c>
      <c r="AM21" s="65">
        <f t="shared" si="117"/>
        <v>56.074997526466809</v>
      </c>
      <c r="AN21" s="65">
        <f t="shared" si="117"/>
        <v>56.192643530313902</v>
      </c>
      <c r="AO21" s="65">
        <f t="shared" si="117"/>
        <v>56.301481683033614</v>
      </c>
      <c r="AP21" s="65">
        <f t="shared" si="117"/>
        <v>56.465645288197365</v>
      </c>
      <c r="AQ21" s="65">
        <f t="shared" si="117"/>
        <v>56.567655133183294</v>
      </c>
      <c r="AR21" s="65">
        <f t="shared" si="117"/>
        <v>56.651744861870256</v>
      </c>
      <c r="AS21" s="65">
        <f t="shared" si="117"/>
        <v>57.020266573805415</v>
      </c>
      <c r="AT21" s="65">
        <f t="shared" si="117"/>
        <v>57.228009811724313</v>
      </c>
      <c r="AU21" s="65">
        <f t="shared" si="117"/>
        <v>56.201984753622611</v>
      </c>
      <c r="AV21" s="65">
        <f t="shared" si="117"/>
        <v>55.403471616032974</v>
      </c>
      <c r="AW21" s="65">
        <f t="shared" si="117"/>
        <v>55.553009424077771</v>
      </c>
      <c r="AX21" s="65" t="str">
        <f t="shared" si="29"/>
        <v xml:space="preserve">Anteil SV-Fläche an Gesamtfläche (%) </v>
      </c>
      <c r="AY21" s="65">
        <f t="shared" si="117"/>
        <v>19.049403976892311</v>
      </c>
      <c r="AZ21" s="65">
        <f t="shared" si="117"/>
        <v>19.596261396971961</v>
      </c>
      <c r="BA21" s="65">
        <f t="shared" si="117"/>
        <v>20.267457228440506</v>
      </c>
      <c r="BB21" s="65">
        <f t="shared" si="117"/>
        <v>20.9711408230188</v>
      </c>
      <c r="BC21" s="65">
        <f t="shared" si="117"/>
        <v>21.145114952486164</v>
      </c>
      <c r="BD21" s="65">
        <f t="shared" si="117"/>
        <v>21.315821030722493</v>
      </c>
      <c r="BE21" s="65">
        <f t="shared" si="117"/>
        <v>21.410934009479107</v>
      </c>
      <c r="BF21" s="65">
        <f t="shared" si="117"/>
        <v>21.621835853043542</v>
      </c>
      <c r="BG21" s="65">
        <f t="shared" si="117"/>
        <v>21.763516739644746</v>
      </c>
      <c r="BH21" s="65">
        <f t="shared" si="117"/>
        <v>21.916852012009876</v>
      </c>
      <c r="BI21" s="65">
        <f t="shared" si="117"/>
        <v>22.067940834251321</v>
      </c>
      <c r="BJ21" s="65">
        <f t="shared" si="117"/>
        <v>22.227562469362667</v>
      </c>
      <c r="BK21" s="65">
        <f t="shared" si="117"/>
        <v>22.32519487041505</v>
      </c>
      <c r="BL21" s="65">
        <f t="shared" si="117"/>
        <v>22.447464974082823</v>
      </c>
      <c r="BM21" s="65">
        <f t="shared" si="117"/>
        <v>22.550866192317795</v>
      </c>
      <c r="BN21" s="65" t="str">
        <f t="shared" si="31"/>
        <v xml:space="preserve">Anteil SV-Fläche an Gesamtfläche (%) </v>
      </c>
      <c r="BO21" s="65">
        <f t="shared" si="117"/>
        <v>18.532166496102974</v>
      </c>
      <c r="BP21" s="65">
        <f t="shared" si="117"/>
        <v>18.944776014877874</v>
      </c>
      <c r="BQ21" s="65">
        <f t="shared" ref="BQ21:DI21" si="118">BQ8/BQ9*100</f>
        <v>19.300900620513918</v>
      </c>
      <c r="BR21" s="65">
        <f t="shared" si="118"/>
        <v>19.700773365404451</v>
      </c>
      <c r="BS21" s="65">
        <f t="shared" si="118"/>
        <v>19.807201344998287</v>
      </c>
      <c r="BT21" s="65">
        <f t="shared" si="118"/>
        <v>19.877722255950438</v>
      </c>
      <c r="BU21" s="65">
        <f t="shared" si="118"/>
        <v>19.931468408354327</v>
      </c>
      <c r="BV21" s="65">
        <f t="shared" si="118"/>
        <v>20.109208033177861</v>
      </c>
      <c r="BW21" s="65">
        <f t="shared" si="118"/>
        <v>20.190936963601462</v>
      </c>
      <c r="BX21" s="65">
        <f t="shared" si="118"/>
        <v>20.26935854240153</v>
      </c>
      <c r="BY21" s="65">
        <f t="shared" si="118"/>
        <v>20.35998492104622</v>
      </c>
      <c r="BZ21" s="65">
        <f t="shared" si="118"/>
        <v>20.431145934488477</v>
      </c>
      <c r="CA21" s="65">
        <f t="shared" si="118"/>
        <v>20.542838060234942</v>
      </c>
      <c r="CB21" s="65">
        <f t="shared" si="118"/>
        <v>20.685129062435305</v>
      </c>
      <c r="CC21" s="65">
        <f t="shared" si="118"/>
        <v>20.751894843478436</v>
      </c>
      <c r="CD21" s="65" t="str">
        <f t="shared" si="33"/>
        <v xml:space="preserve">Anteil SV-Fläche an Gesamtfläche (%) </v>
      </c>
      <c r="CE21" s="65">
        <f t="shared" si="118"/>
        <v>11.839611809403296</v>
      </c>
      <c r="CF21" s="65">
        <f t="shared" si="118"/>
        <v>12.288612041911176</v>
      </c>
      <c r="CG21" s="65">
        <f t="shared" si="118"/>
        <v>12.706856254831914</v>
      </c>
      <c r="CH21" s="65">
        <f t="shared" si="118"/>
        <v>13.197673930738182</v>
      </c>
      <c r="CI21" s="65">
        <f t="shared" si="118"/>
        <v>13.318165929393414</v>
      </c>
      <c r="CJ21" s="65">
        <f t="shared" si="118"/>
        <v>13.426486416836319</v>
      </c>
      <c r="CK21" s="65">
        <f t="shared" si="118"/>
        <v>13.532007446922774</v>
      </c>
      <c r="CL21" s="65">
        <f t="shared" si="118"/>
        <v>13.621492117142287</v>
      </c>
      <c r="CM21" s="65">
        <f t="shared" si="118"/>
        <v>13.710852324847902</v>
      </c>
      <c r="CN21" s="65">
        <f t="shared" si="118"/>
        <v>13.806650007244443</v>
      </c>
      <c r="CO21" s="65">
        <f t="shared" si="118"/>
        <v>13.912294343718006</v>
      </c>
      <c r="CP21" s="65">
        <f t="shared" si="118"/>
        <v>13.996275394781302</v>
      </c>
      <c r="CQ21" s="65">
        <f t="shared" si="118"/>
        <v>14.068098766889348</v>
      </c>
      <c r="CR21" s="65">
        <f t="shared" si="118"/>
        <v>14.135922243197271</v>
      </c>
      <c r="CS21" s="65">
        <f t="shared" si="118"/>
        <v>14.200614744984883</v>
      </c>
      <c r="CT21" s="65" t="str">
        <f t="shared" si="35"/>
        <v xml:space="preserve">Anteil SV-Fläche an Gesamtfläche (%) </v>
      </c>
      <c r="CU21" s="65">
        <f t="shared" si="118"/>
        <v>13.736497683761037</v>
      </c>
      <c r="CV21" s="65">
        <f t="shared" si="118"/>
        <v>14.218387244357174</v>
      </c>
      <c r="CW21" s="65">
        <f t="shared" si="118"/>
        <v>14.529781759403487</v>
      </c>
      <c r="CX21" s="65">
        <f t="shared" si="118"/>
        <v>14.867031907416775</v>
      </c>
      <c r="CY21" s="65">
        <f t="shared" si="118"/>
        <v>14.913010787389716</v>
      </c>
      <c r="CZ21" s="65">
        <f t="shared" si="118"/>
        <v>14.995567929550921</v>
      </c>
      <c r="DA21" s="65">
        <f t="shared" si="118"/>
        <v>15.066549745993916</v>
      </c>
      <c r="DB21" s="65">
        <f t="shared" si="118"/>
        <v>15.139572723457634</v>
      </c>
      <c r="DC21" s="65">
        <f t="shared" si="118"/>
        <v>15.203216300875114</v>
      </c>
      <c r="DD21" s="65">
        <f t="shared" si="118"/>
        <v>15.260688690987005</v>
      </c>
      <c r="DE21" s="65">
        <f t="shared" si="118"/>
        <v>15.332956664271835</v>
      </c>
      <c r="DF21" s="65">
        <f t="shared" si="118"/>
        <v>15.388236707338084</v>
      </c>
      <c r="DG21" s="65">
        <f t="shared" si="118"/>
        <v>15.449806832659313</v>
      </c>
      <c r="DH21" s="65">
        <f t="shared" si="118"/>
        <v>15.512892403228831</v>
      </c>
      <c r="DI21" s="65">
        <f t="shared" si="118"/>
        <v>15.536337962420211</v>
      </c>
      <c r="DJ21" s="65" t="str">
        <f t="shared" si="37"/>
        <v xml:space="preserve">Anteil SV-Fläche an Gesamtfläche (%) </v>
      </c>
      <c r="DK21" s="65"/>
      <c r="DL21" s="65">
        <f t="shared" ref="DL21:FX21" si="119">DL8/DL9*100</f>
        <v>9.9106204852589528</v>
      </c>
      <c r="DM21" s="65">
        <f t="shared" si="119"/>
        <v>10.604339951066251</v>
      </c>
      <c r="DN21" s="65">
        <f t="shared" si="119"/>
        <v>11.257735049372886</v>
      </c>
      <c r="DO21" s="65">
        <f t="shared" si="119"/>
        <v>11.417857387246773</v>
      </c>
      <c r="DP21" s="65">
        <f t="shared" si="119"/>
        <v>11.532025983350106</v>
      </c>
      <c r="DQ21" s="65">
        <f t="shared" si="119"/>
        <v>11.610043896020251</v>
      </c>
      <c r="DR21" s="65">
        <f t="shared" si="119"/>
        <v>11.665441204421221</v>
      </c>
      <c r="DS21" s="65">
        <f t="shared" si="119"/>
        <v>11.724369368244201</v>
      </c>
      <c r="DT21" s="65">
        <f t="shared" si="119"/>
        <v>11.813384908422362</v>
      </c>
      <c r="DU21" s="65">
        <f t="shared" si="119"/>
        <v>12.035341341040249</v>
      </c>
      <c r="DV21" s="65">
        <f t="shared" si="119"/>
        <v>12.170871366005645</v>
      </c>
      <c r="DW21" s="65">
        <f t="shared" si="119"/>
        <v>12.371069656147295</v>
      </c>
      <c r="DX21" s="65">
        <f t="shared" si="119"/>
        <v>12.506834392841796</v>
      </c>
      <c r="DY21" s="65">
        <f t="shared" si="119"/>
        <v>12.625932848122348</v>
      </c>
      <c r="DZ21" s="65" t="str">
        <f t="shared" si="39"/>
        <v xml:space="preserve">Anteil SV-Fläche an Gesamtfläche (%) </v>
      </c>
      <c r="EA21" s="65">
        <f t="shared" si="119"/>
        <v>12.234001283706101</v>
      </c>
      <c r="EB21" s="65">
        <f t="shared" si="119"/>
        <v>12.613414037046066</v>
      </c>
      <c r="EC21" s="65">
        <f t="shared" si="119"/>
        <v>12.98129303184451</v>
      </c>
      <c r="ED21" s="65">
        <f t="shared" si="119"/>
        <v>13.379989402148182</v>
      </c>
      <c r="EE21" s="65">
        <f t="shared" si="119"/>
        <v>13.478661496201763</v>
      </c>
      <c r="EF21" s="65">
        <f t="shared" si="119"/>
        <v>13.570024082347368</v>
      </c>
      <c r="EG21" s="65">
        <f t="shared" si="119"/>
        <v>13.651062187981575</v>
      </c>
      <c r="EH21" s="65">
        <f t="shared" si="119"/>
        <v>13.804272001467332</v>
      </c>
      <c r="EI21" s="65">
        <f t="shared" si="119"/>
        <v>13.953631107605785</v>
      </c>
      <c r="EJ21" s="65">
        <f t="shared" si="119"/>
        <v>14.0534923567003</v>
      </c>
      <c r="EK21" s="65">
        <f t="shared" si="119"/>
        <v>14.139683063184968</v>
      </c>
      <c r="EL21" s="65">
        <f t="shared" si="119"/>
        <v>14.199135898844467</v>
      </c>
      <c r="EM21" s="65">
        <f t="shared" si="119"/>
        <v>14.210402038055536</v>
      </c>
      <c r="EN21" s="65">
        <f t="shared" si="119"/>
        <v>14.21994867648978</v>
      </c>
      <c r="EO21" s="65">
        <f t="shared" si="119"/>
        <v>14.238538873313278</v>
      </c>
      <c r="EP21" s="65" t="str">
        <f t="shared" si="41"/>
        <v xml:space="preserve">Anteil SV-Fläche an Gesamtfläche (%) </v>
      </c>
      <c r="EQ21" s="65">
        <f t="shared" si="119"/>
        <v>10.219677448682273</v>
      </c>
      <c r="ER21" s="65">
        <f t="shared" si="119"/>
        <v>10.495027098910068</v>
      </c>
      <c r="ES21" s="65">
        <f t="shared" si="119"/>
        <v>10.779142135182349</v>
      </c>
      <c r="ET21" s="65">
        <f t="shared" si="119"/>
        <v>11.168580540342333</v>
      </c>
      <c r="EU21" s="65">
        <f t="shared" si="119"/>
        <v>11.363823841778538</v>
      </c>
      <c r="EV21" s="65">
        <f t="shared" si="119"/>
        <v>11.559142905744517</v>
      </c>
      <c r="EW21" s="65">
        <f t="shared" si="119"/>
        <v>11.754460619090025</v>
      </c>
      <c r="EX21" s="65">
        <f t="shared" si="119"/>
        <v>11.949776228313311</v>
      </c>
      <c r="EY21" s="65">
        <f t="shared" si="119"/>
        <v>12.02601665685463</v>
      </c>
      <c r="EZ21" s="65">
        <f t="shared" si="119"/>
        <v>12.176892880155251</v>
      </c>
      <c r="FA21" s="65">
        <f t="shared" si="119"/>
        <v>12.348503686272123</v>
      </c>
      <c r="FB21" s="65">
        <f t="shared" si="119"/>
        <v>12.420271716840976</v>
      </c>
      <c r="FC21" s="65">
        <f t="shared" si="119"/>
        <v>12.497471542077847</v>
      </c>
      <c r="FD21" s="65">
        <f t="shared" si="119"/>
        <v>12.56725238845153</v>
      </c>
      <c r="FE21" s="65">
        <f t="shared" si="119"/>
        <v>12.677286031554601</v>
      </c>
      <c r="FF21" s="65" t="str">
        <f t="shared" si="43"/>
        <v xml:space="preserve">Anteil SV-Fläche an Gesamtfläche (%) </v>
      </c>
      <c r="FG21" s="65">
        <f t="shared" si="119"/>
        <v>8.8854480843794867</v>
      </c>
      <c r="FH21" s="65">
        <f t="shared" si="119"/>
        <v>9.2559928003189889</v>
      </c>
      <c r="FI21" s="65">
        <f t="shared" si="119"/>
        <v>9.8223685868643962</v>
      </c>
      <c r="FJ21" s="65">
        <f t="shared" si="119"/>
        <v>10.410089458448955</v>
      </c>
      <c r="FK21" s="65">
        <f t="shared" si="119"/>
        <v>10.521661406121812</v>
      </c>
      <c r="FL21" s="65">
        <f t="shared" si="119"/>
        <v>10.614467018746403</v>
      </c>
      <c r="FM21" s="65">
        <f t="shared" si="119"/>
        <v>10.703298148501467</v>
      </c>
      <c r="FN21" s="65">
        <f t="shared" si="119"/>
        <v>10.782096800481584</v>
      </c>
      <c r="FO21" s="65">
        <f t="shared" si="119"/>
        <v>10.864246876868876</v>
      </c>
      <c r="FP21" s="65">
        <f t="shared" si="119"/>
        <v>10.970728882288126</v>
      </c>
      <c r="FQ21" s="65">
        <f t="shared" si="119"/>
        <v>11.054291534311249</v>
      </c>
      <c r="FR21" s="65">
        <f t="shared" si="119"/>
        <v>11.13940868839757</v>
      </c>
      <c r="FS21" s="65">
        <f t="shared" si="119"/>
        <v>11.224288703479578</v>
      </c>
      <c r="FT21" s="65">
        <f t="shared" si="119"/>
        <v>11.331701153396697</v>
      </c>
      <c r="FU21" s="65">
        <f t="shared" si="119"/>
        <v>11.424776606492241</v>
      </c>
      <c r="FV21" s="65" t="str">
        <f t="shared" si="45"/>
        <v xml:space="preserve">Anteil SV-Fläche an Gesamtfläche (%) </v>
      </c>
      <c r="FW21" s="65">
        <f t="shared" si="119"/>
        <v>11.33586238361581</v>
      </c>
      <c r="FX21" s="65">
        <f t="shared" si="119"/>
        <v>11.70116407229535</v>
      </c>
      <c r="FY21" s="65">
        <f t="shared" ref="FY21:GK21" si="120">FY8/FY9*100</f>
        <v>12.14701588477088</v>
      </c>
      <c r="FZ21" s="65">
        <f t="shared" si="120"/>
        <v>12.649816625647292</v>
      </c>
      <c r="GA21" s="65">
        <f t="shared" si="120"/>
        <v>12.764017298160891</v>
      </c>
      <c r="GB21" s="65">
        <f t="shared" si="120"/>
        <v>12.853756283078758</v>
      </c>
      <c r="GC21" s="65">
        <f t="shared" si="120"/>
        <v>12.950295874967349</v>
      </c>
      <c r="GD21" s="65">
        <f t="shared" si="120"/>
        <v>13.090451230068014</v>
      </c>
      <c r="GE21" s="65">
        <f t="shared" si="120"/>
        <v>13.19656870372061</v>
      </c>
      <c r="GF21" s="65">
        <f t="shared" si="120"/>
        <v>13.280112144542358</v>
      </c>
      <c r="GG21" s="65">
        <f t="shared" si="120"/>
        <v>13.36139687687842</v>
      </c>
      <c r="GH21" s="65">
        <f t="shared" si="120"/>
        <v>13.445349712086394</v>
      </c>
      <c r="GI21" s="65">
        <f t="shared" si="120"/>
        <v>13.512975190484708</v>
      </c>
      <c r="GJ21" s="65">
        <f t="shared" si="120"/>
        <v>13.576101961824236</v>
      </c>
      <c r="GK21" s="65">
        <f t="shared" si="120"/>
        <v>13.689531360919263</v>
      </c>
      <c r="GL21" s="65" t="str">
        <f t="shared" si="47"/>
        <v xml:space="preserve">Anteil SV-Fläche an Gesamtfläche (%) </v>
      </c>
      <c r="GM21" s="65"/>
      <c r="GN21" s="65">
        <f t="shared" ref="GN21:HA21" si="121">GN8/GN9*100</f>
        <v>7.8859060402684564</v>
      </c>
      <c r="GO21" s="65">
        <f t="shared" si="121"/>
        <v>8.4415174844634073</v>
      </c>
      <c r="GP21" s="65">
        <f t="shared" si="121"/>
        <v>8.7667682003069505</v>
      </c>
      <c r="GQ21" s="65">
        <f t="shared" si="121"/>
        <v>8.8216406705551833</v>
      </c>
      <c r="GR21" s="65">
        <f t="shared" si="121"/>
        <v>8.908055015924063</v>
      </c>
      <c r="GS21" s="65">
        <f t="shared" si="121"/>
        <v>8.9411559559165887</v>
      </c>
      <c r="GT21" s="65">
        <f t="shared" si="121"/>
        <v>8.9633245369314611</v>
      </c>
      <c r="GU21" s="65">
        <f t="shared" si="121"/>
        <v>9.0003299799148415</v>
      </c>
      <c r="GV21" s="65">
        <f t="shared" si="121"/>
        <v>9.0357184229222298</v>
      </c>
      <c r="GW21" s="65">
        <f t="shared" si="121"/>
        <v>9.0819145518834272</v>
      </c>
      <c r="GX21" s="65">
        <f t="shared" si="121"/>
        <v>9.1386583841090392</v>
      </c>
      <c r="GY21" s="65">
        <f t="shared" si="121"/>
        <v>9.1988732080654039</v>
      </c>
      <c r="GZ21" s="65">
        <f t="shared" si="121"/>
        <v>9.2815722890534484</v>
      </c>
      <c r="HA21" s="65">
        <f t="shared" si="121"/>
        <v>9.3967891171808962</v>
      </c>
      <c r="HB21" s="65" t="str">
        <f t="shared" si="49"/>
        <v xml:space="preserve">Anteil SV-Fläche an Gesamtfläche (%) </v>
      </c>
      <c r="HC21" s="65"/>
      <c r="HD21" s="65">
        <f t="shared" ref="HD21:HQ21" si="122">HD8/HD9*100</f>
        <v>8.0026430765724328</v>
      </c>
      <c r="HE21" s="65">
        <f t="shared" si="122"/>
        <v>8.6577816989749721</v>
      </c>
      <c r="HF21" s="65">
        <f t="shared" si="122"/>
        <v>9.362010351858526</v>
      </c>
      <c r="HG21" s="65">
        <f t="shared" si="122"/>
        <v>9.5623840218883149</v>
      </c>
      <c r="HH21" s="65">
        <f t="shared" si="122"/>
        <v>9.6400719640075483</v>
      </c>
      <c r="HI21" s="65">
        <f t="shared" si="122"/>
        <v>9.7977788201342353</v>
      </c>
      <c r="HJ21" s="65">
        <f t="shared" si="122"/>
        <v>10.276276405908575</v>
      </c>
      <c r="HK21" s="65">
        <f t="shared" si="122"/>
        <v>10.72261680165181</v>
      </c>
      <c r="HL21" s="65">
        <f t="shared" si="122"/>
        <v>10.930514424172619</v>
      </c>
      <c r="HM21" s="65">
        <f t="shared" si="122"/>
        <v>10.945030643127376</v>
      </c>
      <c r="HN21" s="65">
        <f t="shared" si="122"/>
        <v>10.990202774813348</v>
      </c>
      <c r="HO21" s="65">
        <f t="shared" si="122"/>
        <v>10.996675015054237</v>
      </c>
      <c r="HP21" s="65">
        <f t="shared" si="122"/>
        <v>10.967509388231655</v>
      </c>
      <c r="HQ21" s="65">
        <f t="shared" si="122"/>
        <v>10.956702184000607</v>
      </c>
      <c r="HR21" s="65" t="str">
        <f t="shared" si="51"/>
        <v xml:space="preserve">Anteil SV-Fläche an Gesamtfläche (%) </v>
      </c>
      <c r="HS21" s="65"/>
      <c r="HT21" s="65">
        <f t="shared" ref="HT21:IG21" si="123">HT8/HT9*100</f>
        <v>7.390476125856404</v>
      </c>
      <c r="HU21" s="65">
        <f t="shared" si="123"/>
        <v>7.7348771061316661</v>
      </c>
      <c r="HV21" s="65">
        <f t="shared" si="123"/>
        <v>8.1973436337551409</v>
      </c>
      <c r="HW21" s="65">
        <f t="shared" si="123"/>
        <v>8.3127215603179518</v>
      </c>
      <c r="HX21" s="65">
        <f t="shared" si="123"/>
        <v>8.4122602930729506</v>
      </c>
      <c r="HY21" s="65">
        <f t="shared" si="123"/>
        <v>8.5152397704662768</v>
      </c>
      <c r="HZ21" s="65">
        <f t="shared" si="123"/>
        <v>8.6017749459937694</v>
      </c>
      <c r="IA21" s="65">
        <f t="shared" si="123"/>
        <v>8.7398880144566213</v>
      </c>
      <c r="IB21" s="65">
        <f t="shared" si="123"/>
        <v>8.8439830806479023</v>
      </c>
      <c r="IC21" s="65">
        <f t="shared" si="123"/>
        <v>8.9281346960969508</v>
      </c>
      <c r="ID21" s="65">
        <f t="shared" si="123"/>
        <v>9.0711953220055896</v>
      </c>
      <c r="IE21" s="65">
        <f t="shared" si="123"/>
        <v>9.1541077600907528</v>
      </c>
      <c r="IF21" s="65">
        <f t="shared" si="123"/>
        <v>9.2133057831057226</v>
      </c>
      <c r="IG21" s="65">
        <f t="shared" si="123"/>
        <v>9.2531266131641665</v>
      </c>
      <c r="IH21" s="65" t="str">
        <f t="shared" si="53"/>
        <v xml:space="preserve">Anteil SV-Fläche an Gesamtfläche (%) </v>
      </c>
      <c r="II21" s="65"/>
      <c r="IJ21" s="65">
        <f t="shared" ref="IJ21:IW21" si="124">IJ8/IJ9*100</f>
        <v>5.8207974603944397</v>
      </c>
      <c r="IK21" s="65">
        <f t="shared" si="124"/>
        <v>6.2174472985034175</v>
      </c>
      <c r="IL21" s="65">
        <f t="shared" si="124"/>
        <v>6.6931923616355595</v>
      </c>
      <c r="IM21" s="65">
        <f t="shared" si="124"/>
        <v>6.8083809931510544</v>
      </c>
      <c r="IN21" s="65">
        <f t="shared" si="124"/>
        <v>6.9795740005100235</v>
      </c>
      <c r="IO21" s="65">
        <f t="shared" si="124"/>
        <v>7.1186825853759323</v>
      </c>
      <c r="IP21" s="65">
        <f t="shared" si="124"/>
        <v>7.2422487074878399</v>
      </c>
      <c r="IQ21" s="65">
        <f t="shared" si="124"/>
        <v>7.3472181117421114</v>
      </c>
      <c r="IR21" s="65">
        <f t="shared" si="124"/>
        <v>7.4612644571476689</v>
      </c>
      <c r="IS21" s="65">
        <f t="shared" si="124"/>
        <v>7.5662892660073631</v>
      </c>
      <c r="IT21" s="65">
        <f t="shared" si="124"/>
        <v>7.7341594558494418</v>
      </c>
      <c r="IU21" s="65">
        <f t="shared" si="124"/>
        <v>7.8538739020254571</v>
      </c>
      <c r="IV21" s="65">
        <f t="shared" si="124"/>
        <v>7.9650960925982757</v>
      </c>
      <c r="IW21" s="65">
        <f t="shared" si="124"/>
        <v>8.0066039669604692</v>
      </c>
      <c r="IX21" s="68" t="str">
        <f t="shared" si="55"/>
        <v xml:space="preserve">Anteil SV-Fläche an Gesamtfläche (%) </v>
      </c>
      <c r="IY21" s="68">
        <f t="shared" ref="IY21:JL21" si="125">IY8/IY9*100</f>
        <v>11.290921871186658</v>
      </c>
      <c r="IZ21" s="68">
        <f t="shared" si="125"/>
        <v>11.778332750861408</v>
      </c>
      <c r="JA21" s="68">
        <f t="shared" si="125"/>
        <v>12.306787021455499</v>
      </c>
      <c r="JB21" s="68">
        <f t="shared" si="125"/>
        <v>12.430462865489893</v>
      </c>
      <c r="JC21" s="68">
        <f t="shared" si="125"/>
        <v>12.542240752089274</v>
      </c>
      <c r="JD21" s="68">
        <f t="shared" si="125"/>
        <v>12.643075170225119</v>
      </c>
      <c r="JE21" s="68">
        <f t="shared" si="125"/>
        <v>12.777147862853175</v>
      </c>
      <c r="JF21" s="68">
        <f t="shared" si="125"/>
        <v>12.895921558056534</v>
      </c>
      <c r="JG21" s="68">
        <f t="shared" si="125"/>
        <v>13.003586562138389</v>
      </c>
      <c r="JH21" s="68">
        <f t="shared" si="125"/>
        <v>13.102349986124299</v>
      </c>
      <c r="JI21" s="68">
        <f t="shared" si="125"/>
        <v>13.199599850510618</v>
      </c>
      <c r="JJ21" s="68">
        <f t="shared" si="125"/>
        <v>13.279009836270328</v>
      </c>
      <c r="JK21" s="68">
        <f t="shared" si="125"/>
        <v>13.357206360832125</v>
      </c>
      <c r="JL21" s="68">
        <f t="shared" si="125"/>
        <v>13.432042775818243</v>
      </c>
      <c r="JM21" s="75" t="str">
        <f t="shared" si="6"/>
        <v xml:space="preserve">Anteil SV-Fläche an Gesamtfläche (%) </v>
      </c>
      <c r="JN21" s="69">
        <f t="shared" ref="JN21:KA21" si="126">JN8/JN9*100</f>
        <v>11.490704349973097</v>
      </c>
      <c r="JO21" s="69">
        <f t="shared" si="126"/>
        <v>11.967904806704315</v>
      </c>
      <c r="JP21" s="69">
        <f t="shared" si="126"/>
        <v>12.485674043030235</v>
      </c>
      <c r="JQ21" s="69">
        <f t="shared" si="126"/>
        <v>12.604673693712662</v>
      </c>
      <c r="JR21" s="69">
        <f t="shared" si="126"/>
        <v>12.718519978595596</v>
      </c>
      <c r="JS21" s="69">
        <f t="shared" si="126"/>
        <v>12.81590286145588</v>
      </c>
      <c r="JT21" s="69">
        <f t="shared" si="126"/>
        <v>12.929055264488742</v>
      </c>
      <c r="JU21" s="69">
        <f t="shared" si="126"/>
        <v>13.02791877744518</v>
      </c>
      <c r="JV21" s="69">
        <f t="shared" si="126"/>
        <v>13.129489375437279</v>
      </c>
      <c r="JW21" s="69">
        <f t="shared" si="126"/>
        <v>13.233376421247623</v>
      </c>
      <c r="JX21" s="69">
        <f t="shared" si="126"/>
        <v>13.333790401360861</v>
      </c>
      <c r="JY21" s="69">
        <f t="shared" si="126"/>
        <v>13.41763383222834</v>
      </c>
      <c r="JZ21" s="69">
        <f t="shared" si="126"/>
        <v>13.502354942081446</v>
      </c>
      <c r="KA21" s="69">
        <f t="shared" si="126"/>
        <v>13.582394252344148</v>
      </c>
    </row>
    <row r="22" spans="1:287" x14ac:dyDescent="0.25">
      <c r="A22" s="58"/>
      <c r="IX22" s="71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</row>
    <row r="23" spans="1:287" x14ac:dyDescent="0.25">
      <c r="A23" s="57" t="s">
        <v>66</v>
      </c>
      <c r="IX23" s="71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2"/>
      <c r="JN23" s="62" t="str">
        <f>JN2</f>
        <v>.1992</v>
      </c>
      <c r="JO23" s="62" t="str">
        <f t="shared" ref="JO23:KA23" si="127">JO2</f>
        <v>.1996</v>
      </c>
      <c r="JP23" s="62" t="str">
        <f t="shared" si="127"/>
        <v>.2000</v>
      </c>
      <c r="JQ23" s="62" t="str">
        <f t="shared" si="127"/>
        <v>.2001</v>
      </c>
      <c r="JR23" s="62" t="str">
        <f t="shared" si="127"/>
        <v>.2002</v>
      </c>
      <c r="JS23" s="62" t="str">
        <f t="shared" si="127"/>
        <v>.2003</v>
      </c>
      <c r="JT23" s="62" t="str">
        <f t="shared" si="127"/>
        <v>.2004</v>
      </c>
      <c r="JU23" s="62" t="str">
        <f t="shared" si="127"/>
        <v>.2005</v>
      </c>
      <c r="JV23" s="62" t="str">
        <f t="shared" si="127"/>
        <v>.2006</v>
      </c>
      <c r="JW23" s="62" t="str">
        <f t="shared" si="127"/>
        <v>.2007</v>
      </c>
      <c r="JX23" s="62" t="str">
        <f t="shared" si="127"/>
        <v>.2008</v>
      </c>
      <c r="JY23" s="62" t="str">
        <f t="shared" si="127"/>
        <v>.2009</v>
      </c>
      <c r="JZ23" s="62" t="str">
        <f t="shared" si="127"/>
        <v>.2010</v>
      </c>
      <c r="KA23" s="62" t="str">
        <f t="shared" si="127"/>
        <v>.2011</v>
      </c>
    </row>
    <row r="24" spans="1:287" x14ac:dyDescent="0.25">
      <c r="A24" s="58" t="str">
        <f>A3</f>
        <v>Gebäude-und Freifläche</v>
      </c>
      <c r="B24" s="58">
        <f>B3*B13/100</f>
        <v>11594.942500813624</v>
      </c>
      <c r="C24" s="58">
        <f t="shared" ref="C24:Q24" si="128">C3*C13/100</f>
        <v>11313.707069244741</v>
      </c>
      <c r="D24" s="58">
        <f t="shared" si="128"/>
        <v>20851.739044322341</v>
      </c>
      <c r="E24" s="58">
        <f t="shared" si="128"/>
        <v>18945.247332497114</v>
      </c>
      <c r="F24" s="58">
        <f t="shared" si="128"/>
        <v>19721.349999999999</v>
      </c>
      <c r="G24" s="58">
        <f t="shared" si="128"/>
        <v>19669.245031894112</v>
      </c>
      <c r="H24" s="58">
        <f t="shared" si="128"/>
        <v>19813.577434779469</v>
      </c>
      <c r="I24" s="58">
        <f t="shared" si="128"/>
        <v>19841.984618854589</v>
      </c>
      <c r="J24" s="58">
        <f t="shared" si="128"/>
        <v>19954.022284208651</v>
      </c>
      <c r="K24" s="58">
        <f t="shared" si="128"/>
        <v>20011.943430464209</v>
      </c>
      <c r="L24" s="58">
        <f t="shared" si="128"/>
        <v>20073.092439594267</v>
      </c>
      <c r="M24" s="58">
        <f t="shared" si="128"/>
        <v>20281.459170727852</v>
      </c>
      <c r="N24" s="58">
        <f t="shared" si="128"/>
        <v>20313.984796470209</v>
      </c>
      <c r="O24" s="58">
        <f t="shared" si="128"/>
        <v>20330.698825920477</v>
      </c>
      <c r="P24" s="58">
        <f t="shared" si="128"/>
        <v>20350.053059171143</v>
      </c>
      <c r="Q24" s="58">
        <f t="shared" si="128"/>
        <v>20391.187197595249</v>
      </c>
      <c r="R24" s="57" t="str">
        <f t="shared" ref="R24:R29" si="129">A24</f>
        <v>Gebäude-und Freifläche</v>
      </c>
      <c r="S24" s="58">
        <f t="shared" ref="S24:AG28" si="130">S3*S13/100</f>
        <v>13552.114922010798</v>
      </c>
      <c r="T24" s="58">
        <f t="shared" si="130"/>
        <v>13774.488412099341</v>
      </c>
      <c r="U24" s="58">
        <f t="shared" si="130"/>
        <v>14144.071945656891</v>
      </c>
      <c r="V24" s="58">
        <f t="shared" si="130"/>
        <v>14266.880440897718</v>
      </c>
      <c r="W24" s="58">
        <f t="shared" si="130"/>
        <v>14308.451141423644</v>
      </c>
      <c r="X24" s="58">
        <f t="shared" si="130"/>
        <v>14428.639078319196</v>
      </c>
      <c r="Y24" s="58">
        <f t="shared" si="130"/>
        <v>14582.527777117048</v>
      </c>
      <c r="Z24" s="58">
        <f t="shared" si="130"/>
        <v>14667.132391736111</v>
      </c>
      <c r="AA24" s="58">
        <f t="shared" si="130"/>
        <v>14861.125432476594</v>
      </c>
      <c r="AB24" s="58">
        <f t="shared" si="130"/>
        <v>14994.677192528825</v>
      </c>
      <c r="AC24" s="58">
        <f t="shared" si="130"/>
        <v>14980.357957304805</v>
      </c>
      <c r="AD24" s="58">
        <f t="shared" si="130"/>
        <v>15002.7850760972</v>
      </c>
      <c r="AE24" s="58">
        <f t="shared" si="130"/>
        <v>15027.844093847903</v>
      </c>
      <c r="AF24" s="58">
        <f t="shared" si="130"/>
        <v>15279.989682406287</v>
      </c>
      <c r="AG24" s="58">
        <f t="shared" si="130"/>
        <v>15237.171803840696</v>
      </c>
      <c r="AH24" s="57" t="str">
        <f t="shared" ref="AH24:AH29" si="131">R24</f>
        <v>Gebäude-und Freifläche</v>
      </c>
      <c r="AI24" s="58">
        <f t="shared" ref="AI24:AW28" si="132">AI3*AI13/100</f>
        <v>6457.3893500671675</v>
      </c>
      <c r="AJ24" s="58">
        <f t="shared" si="132"/>
        <v>6940.6126887484706</v>
      </c>
      <c r="AK24" s="58">
        <f t="shared" si="132"/>
        <v>7035.8235868532593</v>
      </c>
      <c r="AL24" s="58">
        <f t="shared" si="132"/>
        <v>7199.1909979111224</v>
      </c>
      <c r="AM24" s="58">
        <f t="shared" si="132"/>
        <v>7255.5601313109792</v>
      </c>
      <c r="AN24" s="58">
        <f t="shared" si="132"/>
        <v>7268.209850967145</v>
      </c>
      <c r="AO24" s="58">
        <f t="shared" si="132"/>
        <v>7334.1677490273605</v>
      </c>
      <c r="AP24" s="58">
        <f t="shared" si="132"/>
        <v>7352.5655570969175</v>
      </c>
      <c r="AQ24" s="58">
        <f t="shared" si="132"/>
        <v>7376.6618546391328</v>
      </c>
      <c r="AR24" s="58">
        <f t="shared" si="132"/>
        <v>7372.1782288241584</v>
      </c>
      <c r="AS24" s="58">
        <f t="shared" si="132"/>
        <v>7382.0938522196211</v>
      </c>
      <c r="AT24" s="58">
        <f t="shared" si="132"/>
        <v>7403.9527333933302</v>
      </c>
      <c r="AU24" s="58">
        <f t="shared" si="132"/>
        <v>7383.9521600706084</v>
      </c>
      <c r="AV24" s="58">
        <f t="shared" si="132"/>
        <v>7352.6549966431348</v>
      </c>
      <c r="AW24" s="58">
        <f t="shared" si="132"/>
        <v>7369.0872295403669</v>
      </c>
      <c r="AX24" s="57" t="str">
        <f t="shared" ref="AX24:AX29" si="133">AH24</f>
        <v>Gebäude-und Freifläche</v>
      </c>
      <c r="AY24" s="58">
        <f t="shared" ref="AY24:BM28" si="134">AY3*AY13/100</f>
        <v>175959.58619258556</v>
      </c>
      <c r="AZ24" s="58">
        <f t="shared" si="134"/>
        <v>181520.95528269239</v>
      </c>
      <c r="BA24" s="58">
        <f t="shared" si="134"/>
        <v>190281.70460979937</v>
      </c>
      <c r="BB24" s="58">
        <f t="shared" si="134"/>
        <v>197274.20896182873</v>
      </c>
      <c r="BC24" s="58">
        <f t="shared" si="134"/>
        <v>198815.21067437023</v>
      </c>
      <c r="BD24" s="58">
        <f t="shared" si="134"/>
        <v>200518.48926391028</v>
      </c>
      <c r="BE24" s="58">
        <f t="shared" si="134"/>
        <v>200929.68297210813</v>
      </c>
      <c r="BF24" s="58">
        <f t="shared" si="134"/>
        <v>202614.08341496813</v>
      </c>
      <c r="BG24" s="58">
        <f t="shared" si="134"/>
        <v>203386.03094176439</v>
      </c>
      <c r="BH24" s="58">
        <f t="shared" si="134"/>
        <v>204585.62815622453</v>
      </c>
      <c r="BI24" s="58">
        <f t="shared" si="134"/>
        <v>205338.94664007833</v>
      </c>
      <c r="BJ24" s="58">
        <f t="shared" si="134"/>
        <v>206107.57482058185</v>
      </c>
      <c r="BK24" s="58">
        <f t="shared" si="134"/>
        <v>206348.33521599451</v>
      </c>
      <c r="BL24" s="58">
        <f t="shared" si="134"/>
        <v>207075.924048293</v>
      </c>
      <c r="BM24" s="58">
        <f t="shared" si="134"/>
        <v>207790.1604255258</v>
      </c>
      <c r="BN24" s="57" t="str">
        <f t="shared" ref="BN24:BN29" si="135">AX24</f>
        <v>Gebäude-und Freifläche</v>
      </c>
      <c r="BO24" s="58">
        <f t="shared" ref="BO24:CC28" si="136">BO3*BO13/100</f>
        <v>13198.415968275804</v>
      </c>
      <c r="BP24" s="58">
        <f t="shared" si="136"/>
        <v>13560.860936925736</v>
      </c>
      <c r="BQ24" s="58">
        <f t="shared" si="136"/>
        <v>13859.988664363471</v>
      </c>
      <c r="BR24" s="58">
        <f t="shared" si="136"/>
        <v>14191.582303117131</v>
      </c>
      <c r="BS24" s="58">
        <f t="shared" si="136"/>
        <v>14328.628841619757</v>
      </c>
      <c r="BT24" s="58">
        <f t="shared" si="136"/>
        <v>14408.874141370734</v>
      </c>
      <c r="BU24" s="58">
        <f t="shared" si="136"/>
        <v>14494.129419203882</v>
      </c>
      <c r="BV24" s="58">
        <f t="shared" si="136"/>
        <v>14572.044889079953</v>
      </c>
      <c r="BW24" s="58">
        <f t="shared" si="136"/>
        <v>14633.908755924305</v>
      </c>
      <c r="BX24" s="58">
        <f t="shared" si="136"/>
        <v>14709.029046931213</v>
      </c>
      <c r="BY24" s="58">
        <f t="shared" si="136"/>
        <v>14787.142141671171</v>
      </c>
      <c r="BZ24" s="58">
        <f t="shared" si="136"/>
        <v>14872.185640977756</v>
      </c>
      <c r="CA24" s="58">
        <f t="shared" si="136"/>
        <v>14940.313155628277</v>
      </c>
      <c r="CB24" s="58">
        <f t="shared" si="136"/>
        <v>15025.073532863868</v>
      </c>
      <c r="CC24" s="58">
        <f t="shared" si="136"/>
        <v>15069.07702913846</v>
      </c>
      <c r="CD24" s="57" t="str">
        <f t="shared" ref="CD24:CD29" si="137">BN24</f>
        <v>Gebäude-und Freifläche</v>
      </c>
      <c r="CE24" s="58">
        <f t="shared" ref="CE24:CS28" si="138">CE3*CE13/100</f>
        <v>99702.613379155009</v>
      </c>
      <c r="CF24" s="58">
        <f t="shared" si="138"/>
        <v>104051.38021060574</v>
      </c>
      <c r="CG24" s="58">
        <f t="shared" si="138"/>
        <v>109131.60380896201</v>
      </c>
      <c r="CH24" s="58">
        <f t="shared" si="138"/>
        <v>115119.39851422777</v>
      </c>
      <c r="CI24" s="58">
        <f t="shared" si="138"/>
        <v>116558.54323135717</v>
      </c>
      <c r="CJ24" s="58">
        <f t="shared" si="138"/>
        <v>117738.42383620993</v>
      </c>
      <c r="CK24" s="58">
        <f t="shared" si="138"/>
        <v>118885.69212329773</v>
      </c>
      <c r="CL24" s="58">
        <f t="shared" si="138"/>
        <v>119861.84374200985</v>
      </c>
      <c r="CM24" s="58">
        <f t="shared" si="138"/>
        <v>120890.49476156529</v>
      </c>
      <c r="CN24" s="58">
        <f t="shared" si="138"/>
        <v>121884.69877350322</v>
      </c>
      <c r="CO24" s="58">
        <f t="shared" si="138"/>
        <v>122904.8519479122</v>
      </c>
      <c r="CP24" s="58">
        <f t="shared" si="138"/>
        <v>123818.96209074561</v>
      </c>
      <c r="CQ24" s="58">
        <f t="shared" si="138"/>
        <v>124675.66297108015</v>
      </c>
      <c r="CR24" s="58">
        <f t="shared" si="138"/>
        <v>125363.34272368926</v>
      </c>
      <c r="CS24" s="58">
        <f t="shared" si="138"/>
        <v>126123.42807004914</v>
      </c>
      <c r="CT24" s="57" t="str">
        <f t="shared" ref="CT24:CT29" si="139">CD24</f>
        <v>Gebäude-und Freifläche</v>
      </c>
      <c r="CU24" s="58">
        <f t="shared" ref="CU24:DI28" si="140">CU3*CU13/100</f>
        <v>62667.99300633018</v>
      </c>
      <c r="CV24" s="58">
        <f t="shared" si="140"/>
        <v>65862.599922662543</v>
      </c>
      <c r="CW24" s="58">
        <f t="shared" si="140"/>
        <v>68033.535409228542</v>
      </c>
      <c r="CX24" s="58">
        <f t="shared" si="140"/>
        <v>70315.339533815481</v>
      </c>
      <c r="CY24" s="58">
        <f t="shared" si="140"/>
        <v>70520.92106211574</v>
      </c>
      <c r="CZ24" s="58">
        <f t="shared" si="140"/>
        <v>70908.822003834997</v>
      </c>
      <c r="DA24" s="58">
        <f t="shared" si="140"/>
        <v>71309.678261239693</v>
      </c>
      <c r="DB24" s="58">
        <f t="shared" si="140"/>
        <v>71784.278328109547</v>
      </c>
      <c r="DC24" s="58">
        <f t="shared" si="140"/>
        <v>72134.651551617018</v>
      </c>
      <c r="DD24" s="58">
        <f t="shared" si="140"/>
        <v>72421.697980785655</v>
      </c>
      <c r="DE24" s="58">
        <f t="shared" si="140"/>
        <v>72835.967235225195</v>
      </c>
      <c r="DF24" s="58">
        <f t="shared" si="140"/>
        <v>73261.536455293433</v>
      </c>
      <c r="DG24" s="58">
        <f t="shared" si="140"/>
        <v>73690.992400802308</v>
      </c>
      <c r="DH24" s="58">
        <f t="shared" si="140"/>
        <v>71816.081956993847</v>
      </c>
      <c r="DI24" s="58">
        <f t="shared" si="140"/>
        <v>71918.905983831151</v>
      </c>
      <c r="DJ24" s="57" t="str">
        <f t="shared" ref="DJ24:DJ29" si="141">CT24</f>
        <v>Gebäude-und Freifläche</v>
      </c>
      <c r="DK24" s="58"/>
      <c r="DL24" s="58">
        <f t="shared" ref="DL24:DY28" si="142">DL3*DL13/100</f>
        <v>47279.94645766382</v>
      </c>
      <c r="DM24" s="58">
        <f t="shared" si="142"/>
        <v>51621.7220857059</v>
      </c>
      <c r="DN24" s="58">
        <f t="shared" si="142"/>
        <v>54478.452944000193</v>
      </c>
      <c r="DO24" s="58">
        <f t="shared" si="142"/>
        <v>55032.189400456118</v>
      </c>
      <c r="DP24" s="58">
        <f t="shared" si="142"/>
        <v>55374.589000460597</v>
      </c>
      <c r="DQ24" s="58">
        <f t="shared" si="142"/>
        <v>55561.453778648327</v>
      </c>
      <c r="DR24" s="58">
        <f t="shared" si="142"/>
        <v>55730.709935150473</v>
      </c>
      <c r="DS24" s="58">
        <f t="shared" si="142"/>
        <v>55888.809479103526</v>
      </c>
      <c r="DT24" s="58">
        <f t="shared" si="142"/>
        <v>56278.782741127703</v>
      </c>
      <c r="DU24" s="58">
        <f t="shared" si="142"/>
        <v>56977.405505815412</v>
      </c>
      <c r="DV24" s="58">
        <f t="shared" si="142"/>
        <v>57281.098724279742</v>
      </c>
      <c r="DW24" s="58">
        <f t="shared" si="142"/>
        <v>57610.936793967492</v>
      </c>
      <c r="DX24" s="58">
        <f t="shared" si="142"/>
        <v>57794.420075950176</v>
      </c>
      <c r="DY24" s="58">
        <f t="shared" si="142"/>
        <v>58053.977713408174</v>
      </c>
      <c r="DZ24" s="57" t="str">
        <f t="shared" ref="DZ24:DZ29" si="143">DJ24</f>
        <v>Gebäude-und Freifläche</v>
      </c>
      <c r="EA24" s="58">
        <f t="shared" ref="EA24:EO28" si="144">EA3*EA13/100</f>
        <v>43570.897622339988</v>
      </c>
      <c r="EB24" s="58">
        <f t="shared" si="144"/>
        <v>45062.402197978161</v>
      </c>
      <c r="EC24" s="58">
        <f t="shared" si="144"/>
        <v>47424.037428389813</v>
      </c>
      <c r="ED24" s="58">
        <f t="shared" si="144"/>
        <v>49921.335436573521</v>
      </c>
      <c r="EE24" s="58">
        <f t="shared" si="144"/>
        <v>50560.674882687992</v>
      </c>
      <c r="EF24" s="58">
        <f t="shared" si="144"/>
        <v>51152.329050631284</v>
      </c>
      <c r="EG24" s="58">
        <f t="shared" si="144"/>
        <v>51724.194743359163</v>
      </c>
      <c r="EH24" s="58">
        <f t="shared" si="144"/>
        <v>52345.304146731127</v>
      </c>
      <c r="EI24" s="58">
        <f t="shared" si="144"/>
        <v>52996.940827571365</v>
      </c>
      <c r="EJ24" s="58">
        <f t="shared" si="144"/>
        <v>53549.877397296354</v>
      </c>
      <c r="EK24" s="58">
        <f t="shared" si="144"/>
        <v>54024.89133866295</v>
      </c>
      <c r="EL24" s="58">
        <f t="shared" si="144"/>
        <v>54191.717819640304</v>
      </c>
      <c r="EM24" s="58">
        <f t="shared" si="144"/>
        <v>54111.610522373252</v>
      </c>
      <c r="EN24" s="58">
        <f t="shared" si="144"/>
        <v>54043.584505124338</v>
      </c>
      <c r="EO24" s="58">
        <f t="shared" si="144"/>
        <v>54153.423777869677</v>
      </c>
      <c r="EP24" s="57" t="str">
        <f t="shared" ref="EP24:EP29" si="145">DZ24</f>
        <v>Gebäude-und Freifläche</v>
      </c>
      <c r="EQ24" s="58">
        <f t="shared" ref="EQ24:FE28" si="146">EQ3*EQ13/100</f>
        <v>38017.296318221401</v>
      </c>
      <c r="ER24" s="58">
        <f t="shared" si="146"/>
        <v>39299.807145736639</v>
      </c>
      <c r="ES24" s="58">
        <f t="shared" si="146"/>
        <v>41121.073523201834</v>
      </c>
      <c r="ET24" s="58">
        <f t="shared" si="146"/>
        <v>44440.333766905467</v>
      </c>
      <c r="EU24" s="58">
        <f t="shared" si="146"/>
        <v>45493.891872592532</v>
      </c>
      <c r="EV24" s="58">
        <f t="shared" si="146"/>
        <v>46548.933184425579</v>
      </c>
      <c r="EW24" s="58">
        <f t="shared" si="146"/>
        <v>47605.377073850854</v>
      </c>
      <c r="EX24" s="58">
        <f t="shared" si="146"/>
        <v>48663.22096815001</v>
      </c>
      <c r="EY24" s="58">
        <f t="shared" si="146"/>
        <v>48940.542206556835</v>
      </c>
      <c r="EZ24" s="58">
        <f t="shared" si="146"/>
        <v>49240.824649802649</v>
      </c>
      <c r="FA24" s="58">
        <f t="shared" si="146"/>
        <v>49468.362456212453</v>
      </c>
      <c r="FB24" s="58">
        <f t="shared" si="146"/>
        <v>49848.274529575923</v>
      </c>
      <c r="FC24" s="58">
        <f t="shared" si="146"/>
        <v>50305.197327275833</v>
      </c>
      <c r="FD24" s="58">
        <f t="shared" si="146"/>
        <v>50693.468344365305</v>
      </c>
      <c r="FE24" s="58">
        <f t="shared" si="146"/>
        <v>49825.899959551061</v>
      </c>
      <c r="FF24" s="57" t="str">
        <f t="shared" ref="FF24:FF29" si="147">EP24</f>
        <v>Gebäude-und Freifläche</v>
      </c>
      <c r="FG24" s="58">
        <f t="shared" ref="FG24:FU28" si="148">FG3*FG13/100</f>
        <v>133895.39052315045</v>
      </c>
      <c r="FH24" s="58">
        <f t="shared" si="148"/>
        <v>142558.10345203712</v>
      </c>
      <c r="FI24" s="58">
        <f t="shared" si="148"/>
        <v>154629.20763763355</v>
      </c>
      <c r="FJ24" s="58">
        <f t="shared" si="148"/>
        <v>167008.42439089523</v>
      </c>
      <c r="FK24" s="58">
        <f t="shared" si="148"/>
        <v>169326.50906101064</v>
      </c>
      <c r="FL24" s="58">
        <f t="shared" si="148"/>
        <v>171212.03235768087</v>
      </c>
      <c r="FM24" s="58">
        <f t="shared" si="148"/>
        <v>172943.40548842281</v>
      </c>
      <c r="FN24" s="58">
        <f t="shared" si="148"/>
        <v>174568.91846602605</v>
      </c>
      <c r="FO24" s="58">
        <f t="shared" si="148"/>
        <v>176120.05401879337</v>
      </c>
      <c r="FP24" s="58">
        <f t="shared" si="148"/>
        <v>178310.22879638776</v>
      </c>
      <c r="FQ24" s="58">
        <f t="shared" si="148"/>
        <v>180311.93333284638</v>
      </c>
      <c r="FR24" s="58">
        <f t="shared" si="148"/>
        <v>182254.1647898822</v>
      </c>
      <c r="FS24" s="58">
        <f t="shared" si="148"/>
        <v>184114.33986610558</v>
      </c>
      <c r="FT24" s="58">
        <f t="shared" si="148"/>
        <v>186636.62138680319</v>
      </c>
      <c r="FU24" s="58">
        <f t="shared" si="148"/>
        <v>188919.78360614408</v>
      </c>
      <c r="FV24" s="57" t="str">
        <f t="shared" ref="FV24:FV29" si="149">FF24</f>
        <v>Gebäude-und Freifläche</v>
      </c>
      <c r="FW24" s="58">
        <f t="shared" ref="FW24:GK28" si="150">FW3*FW13/100</f>
        <v>126243.82189606162</v>
      </c>
      <c r="FX24" s="58">
        <f t="shared" si="150"/>
        <v>131243.07502014338</v>
      </c>
      <c r="FY24" s="58">
        <f t="shared" si="150"/>
        <v>138886.04085177259</v>
      </c>
      <c r="FZ24" s="58">
        <f t="shared" si="150"/>
        <v>146626.42527266932</v>
      </c>
      <c r="GA24" s="58">
        <f t="shared" si="150"/>
        <v>148272.42395235033</v>
      </c>
      <c r="GB24" s="58">
        <f t="shared" si="150"/>
        <v>149793.48541261061</v>
      </c>
      <c r="GC24" s="58">
        <f t="shared" si="150"/>
        <v>151330.40748854543</v>
      </c>
      <c r="GD24" s="58">
        <f t="shared" si="150"/>
        <v>153183.75360204463</v>
      </c>
      <c r="GE24" s="58">
        <f t="shared" si="150"/>
        <v>154801.73773240726</v>
      </c>
      <c r="GF24" s="58">
        <f t="shared" si="150"/>
        <v>156074.71670773567</v>
      </c>
      <c r="GG24" s="58">
        <f t="shared" si="150"/>
        <v>157215.93644668616</v>
      </c>
      <c r="GH24" s="58">
        <f t="shared" si="150"/>
        <v>158368.36997281792</v>
      </c>
      <c r="GI24" s="58">
        <f t="shared" si="150"/>
        <v>159262.25728425855</v>
      </c>
      <c r="GJ24" s="58">
        <f t="shared" si="150"/>
        <v>160224.08649264049</v>
      </c>
      <c r="GK24" s="58">
        <f t="shared" si="150"/>
        <v>161091.45620774274</v>
      </c>
      <c r="GL24" s="57" t="str">
        <f t="shared" ref="GL24:GL29" si="151">FV24</f>
        <v>Gebäude-und Freifläche</v>
      </c>
      <c r="GM24" s="58"/>
      <c r="GN24" s="58">
        <f t="shared" ref="GN24:HA28" si="152">GN3*GN13/100</f>
        <v>26688.754566406253</v>
      </c>
      <c r="GO24" s="58">
        <f t="shared" si="152"/>
        <v>29674.276110285442</v>
      </c>
      <c r="GP24" s="58">
        <f t="shared" si="152"/>
        <v>30744.813689557272</v>
      </c>
      <c r="GQ24" s="58">
        <f t="shared" si="152"/>
        <v>30941.115954914014</v>
      </c>
      <c r="GR24" s="58">
        <f t="shared" si="152"/>
        <v>31238.461603761465</v>
      </c>
      <c r="GS24" s="58">
        <f t="shared" si="152"/>
        <v>31273.661839971519</v>
      </c>
      <c r="GT24" s="58">
        <f t="shared" si="152"/>
        <v>31401.053137262919</v>
      </c>
      <c r="GU24" s="58">
        <f t="shared" si="152"/>
        <v>31540.028186966072</v>
      </c>
      <c r="GV24" s="58">
        <f t="shared" si="152"/>
        <v>31682.133677124628</v>
      </c>
      <c r="GW24" s="58">
        <f t="shared" si="152"/>
        <v>31819.568961218316</v>
      </c>
      <c r="GX24" s="58">
        <f t="shared" si="152"/>
        <v>31988.592524324362</v>
      </c>
      <c r="GY24" s="58">
        <f t="shared" si="152"/>
        <v>32187.629073291948</v>
      </c>
      <c r="GZ24" s="58">
        <f t="shared" si="152"/>
        <v>32354.226759246932</v>
      </c>
      <c r="HA24" s="58">
        <f t="shared" si="152"/>
        <v>32755.489250246057</v>
      </c>
      <c r="HB24" s="57" t="str">
        <f t="shared" ref="HB24:HB29" si="153">GL24</f>
        <v>Gebäude-und Freifläche</v>
      </c>
      <c r="HC24" s="58"/>
      <c r="HD24" s="58">
        <f t="shared" ref="HD24:HQ28" si="154">HD3*HD13/100</f>
        <v>37053.426896399258</v>
      </c>
      <c r="HE24" s="58">
        <f t="shared" si="154"/>
        <v>41865.14090318184</v>
      </c>
      <c r="HF24" s="58">
        <f t="shared" si="154"/>
        <v>44411.395132837584</v>
      </c>
      <c r="HG24" s="58">
        <f t="shared" si="154"/>
        <v>44832.156724282402</v>
      </c>
      <c r="HH24" s="58">
        <f t="shared" si="154"/>
        <v>45054.976962657543</v>
      </c>
      <c r="HI24" s="58">
        <f t="shared" si="154"/>
        <v>44220.655221763205</v>
      </c>
      <c r="HJ24" s="58">
        <f t="shared" si="154"/>
        <v>47047.193305450521</v>
      </c>
      <c r="HK24" s="58">
        <f t="shared" si="154"/>
        <v>44926.503860905323</v>
      </c>
      <c r="HL24" s="58">
        <f t="shared" si="154"/>
        <v>42331.208604253887</v>
      </c>
      <c r="HM24" s="58">
        <f t="shared" si="154"/>
        <v>41764.810949382329</v>
      </c>
      <c r="HN24" s="58">
        <f t="shared" si="154"/>
        <v>41375.953814157096</v>
      </c>
      <c r="HO24" s="58">
        <f t="shared" si="154"/>
        <v>40962.093660655504</v>
      </c>
      <c r="HP24" s="58">
        <f t="shared" si="154"/>
        <v>40464.391306906211</v>
      </c>
      <c r="HQ24" s="58">
        <f t="shared" si="154"/>
        <v>40179.094531918468</v>
      </c>
      <c r="HR24" s="57" t="str">
        <f t="shared" ref="HR24:HR29" si="155">HB24</f>
        <v>Gebäude-und Freifläche</v>
      </c>
      <c r="HS24" s="58"/>
      <c r="HT24" s="58">
        <f t="shared" ref="HT24:IG28" si="156">HT3*HT13/100</f>
        <v>49801.353712257587</v>
      </c>
      <c r="HU24" s="58">
        <f t="shared" si="156"/>
        <v>52792.404381866079</v>
      </c>
      <c r="HV24" s="58">
        <f t="shared" si="156"/>
        <v>56703.919155541444</v>
      </c>
      <c r="HW24" s="58">
        <f t="shared" si="156"/>
        <v>57387.338968015152</v>
      </c>
      <c r="HX24" s="58">
        <f t="shared" si="156"/>
        <v>58062.89398179741</v>
      </c>
      <c r="HY24" s="58">
        <f t="shared" si="156"/>
        <v>58723.630837844488</v>
      </c>
      <c r="HZ24" s="58">
        <f t="shared" si="156"/>
        <v>59214.224702308922</v>
      </c>
      <c r="IA24" s="58">
        <f t="shared" si="156"/>
        <v>60010.963603442033</v>
      </c>
      <c r="IB24" s="58">
        <f t="shared" si="156"/>
        <v>60579.027990647424</v>
      </c>
      <c r="IC24" s="58">
        <f t="shared" si="156"/>
        <v>61072.09166440666</v>
      </c>
      <c r="ID24" s="58">
        <f t="shared" si="156"/>
        <v>61398.456986713332</v>
      </c>
      <c r="IE24" s="58">
        <f t="shared" si="156"/>
        <v>61336.119793119564</v>
      </c>
      <c r="IF24" s="58">
        <f t="shared" si="156"/>
        <v>61481.544999930207</v>
      </c>
      <c r="IG24" s="58">
        <f t="shared" si="156"/>
        <v>61432.985260467904</v>
      </c>
      <c r="IH24" s="57" t="str">
        <f t="shared" ref="IH24:IH29" si="157">HR24</f>
        <v>Gebäude-und Freifläche</v>
      </c>
      <c r="II24" s="58"/>
      <c r="IJ24" s="58">
        <f t="shared" ref="IJ24:IW28" si="158">IJ3*IJ13/100</f>
        <v>32454.804095481857</v>
      </c>
      <c r="IK24" s="58">
        <f t="shared" si="158"/>
        <v>35069.165490911866</v>
      </c>
      <c r="IL24" s="58">
        <f t="shared" si="158"/>
        <v>36760.949999999997</v>
      </c>
      <c r="IM24" s="58">
        <f t="shared" si="158"/>
        <v>36990.797945836348</v>
      </c>
      <c r="IN24" s="58">
        <f t="shared" si="158"/>
        <v>37303.071314484063</v>
      </c>
      <c r="IO24" s="58">
        <f t="shared" si="158"/>
        <v>37568.579358332121</v>
      </c>
      <c r="IP24" s="58">
        <f t="shared" si="158"/>
        <v>37634.116279247653</v>
      </c>
      <c r="IQ24" s="58">
        <f t="shared" si="158"/>
        <v>37593.786132389439</v>
      </c>
      <c r="IR24" s="58">
        <f t="shared" si="158"/>
        <v>37550.517541197463</v>
      </c>
      <c r="IS24" s="58">
        <f t="shared" si="158"/>
        <v>37288.437512687669</v>
      </c>
      <c r="IT24" s="58">
        <f t="shared" si="158"/>
        <v>36995.510223813944</v>
      </c>
      <c r="IU24" s="58">
        <f t="shared" si="158"/>
        <v>36904.344363216587</v>
      </c>
      <c r="IV24" s="58">
        <f t="shared" si="158"/>
        <v>37132.701108910784</v>
      </c>
      <c r="IW24" s="58">
        <f t="shared" si="158"/>
        <v>37102.525868056866</v>
      </c>
      <c r="IX24" s="71" t="str">
        <f t="shared" si="55"/>
        <v>Gebäude-und Freifläche</v>
      </c>
      <c r="IY24" s="63">
        <f t="shared" ref="IY24:JL29" si="159">IJ24+HT24+HD24+GN24+FX24+FH24+ER24+EB24+DL24+CV24+CF24+BP24+AZ24+AJ24+T24+D24</f>
        <v>958004.31004216056</v>
      </c>
      <c r="IZ24" s="63">
        <f t="shared" si="159"/>
        <v>1014515.0437703095</v>
      </c>
      <c r="JA24" s="63">
        <f t="shared" si="159"/>
        <v>1069184.0005407783</v>
      </c>
      <c r="JB24" s="63">
        <f t="shared" si="159"/>
        <v>1080293.658876237</v>
      </c>
      <c r="JC24" s="63">
        <f t="shared" si="159"/>
        <v>1090825.8084779012</v>
      </c>
      <c r="JD24" s="63">
        <f t="shared" si="159"/>
        <v>1098329.2287515858</v>
      </c>
      <c r="JE24" s="63">
        <f t="shared" si="159"/>
        <v>1110594.4651495814</v>
      </c>
      <c r="JF24" s="63">
        <f t="shared" si="159"/>
        <v>1116114.1827765862</v>
      </c>
      <c r="JG24" s="63">
        <f t="shared" si="159"/>
        <v>1121638.3199239653</v>
      </c>
      <c r="JH24" s="63">
        <f t="shared" si="159"/>
        <v>1128454.2571130574</v>
      </c>
      <c r="JI24" s="63">
        <f t="shared" si="159"/>
        <v>1134483.1209987642</v>
      </c>
      <c r="JJ24" s="63">
        <f t="shared" si="159"/>
        <v>1139192.3275076086</v>
      </c>
      <c r="JK24" s="63">
        <f t="shared" si="159"/>
        <v>1143088.1649799382</v>
      </c>
      <c r="JL24" s="63">
        <f t="shared" si="159"/>
        <v>1147413.6539149259</v>
      </c>
      <c r="JM24" s="62" t="str">
        <f t="shared" si="6"/>
        <v>Gebäude-und Freifläche</v>
      </c>
      <c r="JN24" s="64">
        <f>IY24-HD24</f>
        <v>920950.88314576133</v>
      </c>
      <c r="JO24" s="64">
        <f t="shared" ref="JO24:KA29" si="160">IZ24-HE24</f>
        <v>972649.90286712768</v>
      </c>
      <c r="JP24" s="64">
        <f t="shared" si="160"/>
        <v>1024772.6054079407</v>
      </c>
      <c r="JQ24" s="64">
        <f t="shared" si="160"/>
        <v>1035461.5021519546</v>
      </c>
      <c r="JR24" s="64">
        <f t="shared" si="160"/>
        <v>1045770.8315152436</v>
      </c>
      <c r="JS24" s="64">
        <f t="shared" si="160"/>
        <v>1054108.5735298225</v>
      </c>
      <c r="JT24" s="64">
        <f t="shared" si="160"/>
        <v>1063547.2718441309</v>
      </c>
      <c r="JU24" s="64">
        <f t="shared" si="160"/>
        <v>1071187.6789156809</v>
      </c>
      <c r="JV24" s="64">
        <f t="shared" si="160"/>
        <v>1079307.1113197114</v>
      </c>
      <c r="JW24" s="64">
        <f t="shared" si="160"/>
        <v>1086689.446163675</v>
      </c>
      <c r="JX24" s="64">
        <f t="shared" si="160"/>
        <v>1093107.1671846071</v>
      </c>
      <c r="JY24" s="64">
        <f t="shared" si="160"/>
        <v>1098230.2338469531</v>
      </c>
      <c r="JZ24" s="64">
        <f t="shared" si="160"/>
        <v>1102623.7736730319</v>
      </c>
      <c r="KA24" s="64">
        <f t="shared" si="160"/>
        <v>1107234.5593830075</v>
      </c>
    </row>
    <row r="25" spans="1:287" x14ac:dyDescent="0.25">
      <c r="A25" s="58" t="str">
        <f t="shared" ref="A25:A29" si="161">A4</f>
        <v>Betriebsfläche ohne Abbauland</v>
      </c>
      <c r="B25" s="58">
        <f t="shared" ref="B25:Q28" si="162">B4*B14/100</f>
        <v>80.400000000000006</v>
      </c>
      <c r="C25" s="58">
        <f t="shared" si="162"/>
        <v>89.4</v>
      </c>
      <c r="D25" s="58">
        <f t="shared" si="162"/>
        <v>125.2</v>
      </c>
      <c r="E25" s="58">
        <f t="shared" si="162"/>
        <v>129.4</v>
      </c>
      <c r="F25" s="58">
        <f t="shared" si="162"/>
        <v>160.80000000000001</v>
      </c>
      <c r="G25" s="58">
        <f t="shared" si="162"/>
        <v>168</v>
      </c>
      <c r="H25" s="58">
        <f t="shared" si="162"/>
        <v>164</v>
      </c>
      <c r="I25" s="58">
        <f t="shared" si="162"/>
        <v>163.80000000000001</v>
      </c>
      <c r="J25" s="58">
        <f t="shared" si="162"/>
        <v>160.85216</v>
      </c>
      <c r="K25" s="58">
        <f t="shared" si="162"/>
        <v>154.47494000000003</v>
      </c>
      <c r="L25" s="58">
        <f t="shared" si="162"/>
        <v>131.49400000000003</v>
      </c>
      <c r="M25" s="58">
        <f t="shared" si="162"/>
        <v>125.2</v>
      </c>
      <c r="N25" s="58">
        <f t="shared" si="162"/>
        <v>126.2</v>
      </c>
      <c r="O25" s="58">
        <f t="shared" si="162"/>
        <v>160.80000000000001</v>
      </c>
      <c r="P25" s="58">
        <f t="shared" si="162"/>
        <v>160</v>
      </c>
      <c r="Q25" s="58">
        <f t="shared" si="162"/>
        <v>161.19999999999999</v>
      </c>
      <c r="R25" s="57" t="str">
        <f t="shared" si="129"/>
        <v>Betriebsfläche ohne Abbauland</v>
      </c>
      <c r="S25" s="58">
        <f t="shared" si="130"/>
        <v>193.2</v>
      </c>
      <c r="T25" s="58">
        <f t="shared" si="130"/>
        <v>202.4</v>
      </c>
      <c r="U25" s="58">
        <f t="shared" si="130"/>
        <v>160.80000000000001</v>
      </c>
      <c r="V25" s="58">
        <f t="shared" si="130"/>
        <v>161.19999999999999</v>
      </c>
      <c r="W25" s="58">
        <f t="shared" si="130"/>
        <v>154.57399999999998</v>
      </c>
      <c r="X25" s="58">
        <f t="shared" si="130"/>
        <v>153.10599999999999</v>
      </c>
      <c r="Y25" s="58">
        <f t="shared" si="130"/>
        <v>154.32</v>
      </c>
      <c r="Z25" s="58">
        <f t="shared" si="130"/>
        <v>152.04858000000002</v>
      </c>
      <c r="AA25" s="58">
        <f t="shared" si="130"/>
        <v>130.6</v>
      </c>
      <c r="AB25" s="58">
        <f t="shared" si="130"/>
        <v>132.19999999999999</v>
      </c>
      <c r="AC25" s="58">
        <f t="shared" si="130"/>
        <v>140.46887999999998</v>
      </c>
      <c r="AD25" s="58">
        <f t="shared" si="130"/>
        <v>140.22906</v>
      </c>
      <c r="AE25" s="58">
        <f t="shared" si="130"/>
        <v>137.41999999999999</v>
      </c>
      <c r="AF25" s="58">
        <f t="shared" si="130"/>
        <v>119.46000000000002</v>
      </c>
      <c r="AG25" s="58">
        <f t="shared" si="130"/>
        <v>119.99128</v>
      </c>
      <c r="AH25" s="57" t="str">
        <f t="shared" si="131"/>
        <v>Betriebsfläche ohne Abbauland</v>
      </c>
      <c r="AI25" s="58">
        <f t="shared" si="132"/>
        <v>83.4</v>
      </c>
      <c r="AJ25" s="58">
        <f t="shared" si="132"/>
        <v>40.4</v>
      </c>
      <c r="AK25" s="58">
        <f t="shared" si="132"/>
        <v>46</v>
      </c>
      <c r="AL25" s="58">
        <f t="shared" si="132"/>
        <v>131.4</v>
      </c>
      <c r="AM25" s="58">
        <f t="shared" si="132"/>
        <v>131.4</v>
      </c>
      <c r="AN25" s="58">
        <f t="shared" si="132"/>
        <v>131</v>
      </c>
      <c r="AO25" s="58">
        <f t="shared" si="132"/>
        <v>122.6</v>
      </c>
      <c r="AP25" s="58">
        <f t="shared" si="132"/>
        <v>123.29599999999999</v>
      </c>
      <c r="AQ25" s="58">
        <f t="shared" si="132"/>
        <v>126.6</v>
      </c>
      <c r="AR25" s="58">
        <f t="shared" si="132"/>
        <v>127.2</v>
      </c>
      <c r="AS25" s="58">
        <f t="shared" si="132"/>
        <v>148.066</v>
      </c>
      <c r="AT25" s="58">
        <f t="shared" si="132"/>
        <v>151.054</v>
      </c>
      <c r="AU25" s="58">
        <f t="shared" si="132"/>
        <v>145.78</v>
      </c>
      <c r="AV25" s="58">
        <f t="shared" si="132"/>
        <v>147.04</v>
      </c>
      <c r="AW25" s="58">
        <f t="shared" si="132"/>
        <v>153.83999999999997</v>
      </c>
      <c r="AX25" s="57" t="str">
        <f t="shared" si="133"/>
        <v>Betriebsfläche ohne Abbauland</v>
      </c>
      <c r="AY25" s="58">
        <f t="shared" si="134"/>
        <v>3292.2</v>
      </c>
      <c r="AZ25" s="58">
        <f t="shared" si="134"/>
        <v>3295</v>
      </c>
      <c r="BA25" s="58">
        <f t="shared" si="134"/>
        <v>3274.4</v>
      </c>
      <c r="BB25" s="58">
        <f t="shared" si="134"/>
        <v>3250</v>
      </c>
      <c r="BC25" s="58">
        <f t="shared" si="134"/>
        <v>3250.1179999999999</v>
      </c>
      <c r="BD25" s="58">
        <f t="shared" si="134"/>
        <v>3280.2820000000002</v>
      </c>
      <c r="BE25" s="58">
        <f t="shared" si="134"/>
        <v>3289.4</v>
      </c>
      <c r="BF25" s="58">
        <f t="shared" si="134"/>
        <v>3323.038</v>
      </c>
      <c r="BG25" s="58">
        <f t="shared" si="134"/>
        <v>3392.8040000000001</v>
      </c>
      <c r="BH25" s="58">
        <f t="shared" si="134"/>
        <v>3352.6640000000002</v>
      </c>
      <c r="BI25" s="58">
        <f t="shared" si="134"/>
        <v>3386.0339999999997</v>
      </c>
      <c r="BJ25" s="58">
        <f t="shared" si="134"/>
        <v>3416.7159999999999</v>
      </c>
      <c r="BK25" s="58">
        <f t="shared" si="134"/>
        <v>3442.34</v>
      </c>
      <c r="BL25" s="58">
        <f t="shared" si="134"/>
        <v>3549.26</v>
      </c>
      <c r="BM25" s="58">
        <f t="shared" si="134"/>
        <v>3630.634</v>
      </c>
      <c r="BN25" s="57" t="str">
        <f t="shared" si="135"/>
        <v>Betriebsfläche ohne Abbauland</v>
      </c>
      <c r="BO25" s="58">
        <f t="shared" si="136"/>
        <v>372.4</v>
      </c>
      <c r="BP25" s="58">
        <f t="shared" si="136"/>
        <v>372.4</v>
      </c>
      <c r="BQ25" s="58">
        <f t="shared" si="136"/>
        <v>388.4</v>
      </c>
      <c r="BR25" s="58">
        <f t="shared" si="136"/>
        <v>412.8</v>
      </c>
      <c r="BS25" s="58">
        <f t="shared" si="136"/>
        <v>403.4</v>
      </c>
      <c r="BT25" s="58">
        <f t="shared" si="136"/>
        <v>399</v>
      </c>
      <c r="BU25" s="58">
        <f t="shared" si="136"/>
        <v>386.77600000000007</v>
      </c>
      <c r="BV25" s="58">
        <f t="shared" si="136"/>
        <v>386.24199999999996</v>
      </c>
      <c r="BW25" s="58">
        <f t="shared" si="136"/>
        <v>394.50800000000004</v>
      </c>
      <c r="BX25" s="58">
        <f t="shared" si="136"/>
        <v>395.58200000000005</v>
      </c>
      <c r="BY25" s="58">
        <f t="shared" si="136"/>
        <v>394.108</v>
      </c>
      <c r="BZ25" s="58">
        <f t="shared" si="136"/>
        <v>390.52600000000007</v>
      </c>
      <c r="CA25" s="58">
        <f t="shared" si="136"/>
        <v>406.1</v>
      </c>
      <c r="CB25" s="58">
        <f t="shared" si="136"/>
        <v>423.28</v>
      </c>
      <c r="CC25" s="58">
        <f t="shared" si="136"/>
        <v>429.72</v>
      </c>
      <c r="CD25" s="57" t="str">
        <f t="shared" si="137"/>
        <v>Betriebsfläche ohne Abbauland</v>
      </c>
      <c r="CE25" s="58">
        <f t="shared" si="138"/>
        <v>881.8</v>
      </c>
      <c r="CF25" s="58">
        <f t="shared" si="138"/>
        <v>759</v>
      </c>
      <c r="CG25" s="58">
        <f t="shared" si="138"/>
        <v>755</v>
      </c>
      <c r="CH25" s="58">
        <f t="shared" si="138"/>
        <v>794.2</v>
      </c>
      <c r="CI25" s="58">
        <f t="shared" si="138"/>
        <v>803.55600000000004</v>
      </c>
      <c r="CJ25" s="58">
        <f t="shared" si="138"/>
        <v>820.88600000000008</v>
      </c>
      <c r="CK25" s="58">
        <f t="shared" si="138"/>
        <v>821</v>
      </c>
      <c r="CL25" s="58">
        <f t="shared" si="138"/>
        <v>834.83</v>
      </c>
      <c r="CM25" s="58">
        <f t="shared" si="138"/>
        <v>843.73199999999997</v>
      </c>
      <c r="CN25" s="58">
        <f t="shared" si="138"/>
        <v>850</v>
      </c>
      <c r="CO25" s="58">
        <f t="shared" si="138"/>
        <v>854.8</v>
      </c>
      <c r="CP25" s="58">
        <f t="shared" si="138"/>
        <v>862.8</v>
      </c>
      <c r="CQ25" s="58">
        <f t="shared" si="138"/>
        <v>869</v>
      </c>
      <c r="CR25" s="58">
        <f t="shared" si="138"/>
        <v>875.2</v>
      </c>
      <c r="CS25" s="58">
        <f t="shared" si="138"/>
        <v>887.2</v>
      </c>
      <c r="CT25" s="57" t="str">
        <f t="shared" si="139"/>
        <v>Betriebsfläche ohne Abbauland</v>
      </c>
      <c r="CU25" s="58">
        <f t="shared" si="140"/>
        <v>692.8</v>
      </c>
      <c r="CV25" s="58">
        <f t="shared" si="140"/>
        <v>684.2</v>
      </c>
      <c r="CW25" s="58">
        <f t="shared" si="140"/>
        <v>726.2</v>
      </c>
      <c r="CX25" s="58">
        <f t="shared" si="140"/>
        <v>764.2</v>
      </c>
      <c r="CY25" s="58">
        <f t="shared" si="140"/>
        <v>767.62199999999996</v>
      </c>
      <c r="CZ25" s="58">
        <f t="shared" si="140"/>
        <v>803.68799999999999</v>
      </c>
      <c r="DA25" s="58">
        <f t="shared" si="140"/>
        <v>814.42399999999998</v>
      </c>
      <c r="DB25" s="58">
        <f t="shared" si="140"/>
        <v>812.75800000000004</v>
      </c>
      <c r="DC25" s="58">
        <f t="shared" si="140"/>
        <v>808</v>
      </c>
      <c r="DD25" s="58">
        <f t="shared" si="140"/>
        <v>812.6</v>
      </c>
      <c r="DE25" s="58">
        <f t="shared" si="140"/>
        <v>838.8</v>
      </c>
      <c r="DF25" s="58">
        <f t="shared" si="140"/>
        <v>846.19200000000001</v>
      </c>
      <c r="DG25" s="58">
        <f t="shared" si="140"/>
        <v>851.2</v>
      </c>
      <c r="DH25" s="58">
        <f t="shared" si="140"/>
        <v>1460</v>
      </c>
      <c r="DI25" s="58">
        <f t="shared" si="140"/>
        <v>1485.06</v>
      </c>
      <c r="DJ25" s="57" t="str">
        <f t="shared" si="141"/>
        <v>Betriebsfläche ohne Abbauland</v>
      </c>
      <c r="DK25" s="58"/>
      <c r="DL25" s="58">
        <f t="shared" si="142"/>
        <v>71.400000000000006</v>
      </c>
      <c r="DM25" s="58">
        <f t="shared" si="142"/>
        <v>213</v>
      </c>
      <c r="DN25" s="58">
        <f t="shared" si="142"/>
        <v>532.4</v>
      </c>
      <c r="DO25" s="58">
        <f t="shared" si="142"/>
        <v>632.29999999999995</v>
      </c>
      <c r="DP25" s="58">
        <f t="shared" si="142"/>
        <v>682.6</v>
      </c>
      <c r="DQ25" s="58">
        <f t="shared" si="142"/>
        <v>707.8</v>
      </c>
      <c r="DR25" s="58">
        <f t="shared" si="142"/>
        <v>714.4</v>
      </c>
      <c r="DS25" s="58">
        <f t="shared" si="142"/>
        <v>736.2</v>
      </c>
      <c r="DT25" s="58">
        <f t="shared" si="142"/>
        <v>767.2</v>
      </c>
      <c r="DU25" s="58">
        <f t="shared" si="142"/>
        <v>845</v>
      </c>
      <c r="DV25" s="58">
        <f t="shared" si="142"/>
        <v>866.8</v>
      </c>
      <c r="DW25" s="58">
        <f t="shared" si="142"/>
        <v>919.8</v>
      </c>
      <c r="DX25" s="58">
        <f t="shared" si="142"/>
        <v>947.08000000000027</v>
      </c>
      <c r="DY25" s="58">
        <f t="shared" si="142"/>
        <v>957.29397999999924</v>
      </c>
      <c r="DZ25" s="57" t="str">
        <f t="shared" si="143"/>
        <v>Betriebsfläche ohne Abbauland</v>
      </c>
      <c r="EA25" s="58">
        <f t="shared" si="144"/>
        <v>1023</v>
      </c>
      <c r="EB25" s="58">
        <f t="shared" si="144"/>
        <v>1052.4000000000001</v>
      </c>
      <c r="EC25" s="58">
        <f t="shared" si="144"/>
        <v>1079.2</v>
      </c>
      <c r="ED25" s="58">
        <f t="shared" si="144"/>
        <v>1112.8</v>
      </c>
      <c r="EE25" s="58">
        <f t="shared" si="144"/>
        <v>1125.2719999999999</v>
      </c>
      <c r="EF25" s="58">
        <f t="shared" si="144"/>
        <v>1128.6379999999999</v>
      </c>
      <c r="EG25" s="58">
        <f t="shared" si="144"/>
        <v>1128.144</v>
      </c>
      <c r="EH25" s="58">
        <f t="shared" si="144"/>
        <v>1192.0449599999999</v>
      </c>
      <c r="EI25" s="58">
        <f t="shared" si="144"/>
        <v>1197.81492</v>
      </c>
      <c r="EJ25" s="58">
        <f t="shared" si="144"/>
        <v>1203.0839999999998</v>
      </c>
      <c r="EK25" s="58">
        <f t="shared" si="144"/>
        <v>1181.2851399999997</v>
      </c>
      <c r="EL25" s="58">
        <f t="shared" si="144"/>
        <v>1185.8042599999999</v>
      </c>
      <c r="EM25" s="58">
        <f t="shared" si="144"/>
        <v>1191.08</v>
      </c>
      <c r="EN25" s="58">
        <f t="shared" si="144"/>
        <v>1210.22</v>
      </c>
      <c r="EO25" s="58">
        <f t="shared" si="144"/>
        <v>1200.1843200000001</v>
      </c>
      <c r="EP25" s="57" t="str">
        <f t="shared" si="145"/>
        <v>Betriebsfläche ohne Abbauland</v>
      </c>
      <c r="EQ25" s="58">
        <f t="shared" si="146"/>
        <v>820.4</v>
      </c>
      <c r="ER25" s="58">
        <f t="shared" si="146"/>
        <v>954.8</v>
      </c>
      <c r="ES25" s="58">
        <f t="shared" si="146"/>
        <v>1031.2</v>
      </c>
      <c r="ET25" s="58">
        <f t="shared" si="146"/>
        <v>764.2</v>
      </c>
      <c r="EU25" s="58">
        <f t="shared" si="146"/>
        <v>728.26</v>
      </c>
      <c r="EV25" s="58">
        <f t="shared" si="146"/>
        <v>692.38199999999995</v>
      </c>
      <c r="EW25" s="58">
        <f t="shared" si="146"/>
        <v>656.50399999999991</v>
      </c>
      <c r="EX25" s="58">
        <f t="shared" si="146"/>
        <v>620.62617999999998</v>
      </c>
      <c r="EY25" s="58">
        <f t="shared" si="146"/>
        <v>628.49173999999994</v>
      </c>
      <c r="EZ25" s="58">
        <f t="shared" si="146"/>
        <v>604.4</v>
      </c>
      <c r="FA25" s="58">
        <f t="shared" si="146"/>
        <v>581.45828000000006</v>
      </c>
      <c r="FB25" s="58">
        <f t="shared" si="146"/>
        <v>598.42561999999998</v>
      </c>
      <c r="FC25" s="58">
        <f t="shared" si="146"/>
        <v>608.24</v>
      </c>
      <c r="FD25" s="58">
        <f t="shared" si="146"/>
        <v>615.87999999999988</v>
      </c>
      <c r="FE25" s="58">
        <f t="shared" si="146"/>
        <v>781.25449999999978</v>
      </c>
      <c r="FF25" s="57" t="str">
        <f t="shared" si="147"/>
        <v>Betriebsfläche ohne Abbauland</v>
      </c>
      <c r="FG25" s="58">
        <f t="shared" si="148"/>
        <v>2004.34</v>
      </c>
      <c r="FH25" s="58">
        <f t="shared" si="148"/>
        <v>2099.4</v>
      </c>
      <c r="FI25" s="58">
        <f t="shared" si="148"/>
        <v>2165.4759999999997</v>
      </c>
      <c r="FJ25" s="58">
        <f t="shared" si="148"/>
        <v>2356.6060000000002</v>
      </c>
      <c r="FK25" s="58">
        <f t="shared" si="148"/>
        <v>2394</v>
      </c>
      <c r="FL25" s="58">
        <f t="shared" si="148"/>
        <v>2441.1999999999998</v>
      </c>
      <c r="FM25" s="58">
        <f t="shared" si="148"/>
        <v>2478.886</v>
      </c>
      <c r="FN25" s="58">
        <f t="shared" si="148"/>
        <v>2516.2800000000002</v>
      </c>
      <c r="FO25" s="58">
        <f t="shared" si="148"/>
        <v>2539.0220000000204</v>
      </c>
      <c r="FP25" s="58">
        <f t="shared" si="148"/>
        <v>2398.12</v>
      </c>
      <c r="FQ25" s="58">
        <f t="shared" si="148"/>
        <v>2316.66</v>
      </c>
      <c r="FR25" s="58">
        <f t="shared" si="148"/>
        <v>2307.3960000000002</v>
      </c>
      <c r="FS25" s="58">
        <f t="shared" si="148"/>
        <v>2333.1799999999998</v>
      </c>
      <c r="FT25" s="58">
        <f t="shared" si="148"/>
        <v>2373.88</v>
      </c>
      <c r="FU25" s="58">
        <f t="shared" si="148"/>
        <v>2406.4600000000005</v>
      </c>
      <c r="FV25" s="57" t="str">
        <f t="shared" si="149"/>
        <v>Betriebsfläche ohne Abbauland</v>
      </c>
      <c r="FW25" s="58">
        <f t="shared" si="150"/>
        <v>1093.8</v>
      </c>
      <c r="FX25" s="58">
        <f t="shared" si="150"/>
        <v>1335.8</v>
      </c>
      <c r="FY25" s="58">
        <f t="shared" si="150"/>
        <v>1620.8</v>
      </c>
      <c r="FZ25" s="58">
        <f t="shared" si="150"/>
        <v>1728.4</v>
      </c>
      <c r="GA25" s="58">
        <f t="shared" si="150"/>
        <v>1774.4740000000002</v>
      </c>
      <c r="GB25" s="58">
        <f t="shared" si="150"/>
        <v>1794.5320000000002</v>
      </c>
      <c r="GC25" s="58">
        <f t="shared" si="150"/>
        <v>1753.6279999999999</v>
      </c>
      <c r="GD25" s="58">
        <f t="shared" si="150"/>
        <v>1664.7189800000008</v>
      </c>
      <c r="GE25" s="58">
        <f t="shared" si="150"/>
        <v>1658.6973800000001</v>
      </c>
      <c r="GF25" s="58">
        <f t="shared" si="150"/>
        <v>1690.5720000000001</v>
      </c>
      <c r="GG25" s="58">
        <f t="shared" si="150"/>
        <v>1705.6040000000003</v>
      </c>
      <c r="GH25" s="58">
        <f t="shared" si="150"/>
        <v>1686.0761400000004</v>
      </c>
      <c r="GI25" s="58">
        <f t="shared" si="150"/>
        <v>1687.12</v>
      </c>
      <c r="GJ25" s="58">
        <f t="shared" si="150"/>
        <v>1676.9200000000005</v>
      </c>
      <c r="GK25" s="58">
        <f t="shared" si="150"/>
        <v>1754.5377886370604</v>
      </c>
      <c r="GL25" s="57" t="str">
        <f t="shared" si="151"/>
        <v>Betriebsfläche ohne Abbauland</v>
      </c>
      <c r="GM25" s="58"/>
      <c r="GN25" s="58">
        <f t="shared" si="152"/>
        <v>2.4</v>
      </c>
      <c r="GO25" s="58">
        <f t="shared" si="152"/>
        <v>105.8</v>
      </c>
      <c r="GP25" s="58">
        <f t="shared" si="152"/>
        <v>329.8</v>
      </c>
      <c r="GQ25" s="58">
        <f t="shared" si="152"/>
        <v>371.07</v>
      </c>
      <c r="GR25" s="58">
        <f t="shared" si="152"/>
        <v>498.72399999999993</v>
      </c>
      <c r="GS25" s="58">
        <f t="shared" si="152"/>
        <v>539.6</v>
      </c>
      <c r="GT25" s="58">
        <f t="shared" si="152"/>
        <v>524.64164000000005</v>
      </c>
      <c r="GU25" s="58">
        <f t="shared" si="152"/>
        <v>534.30259999999998</v>
      </c>
      <c r="GV25" s="58">
        <f t="shared" si="152"/>
        <v>541.29399999999998</v>
      </c>
      <c r="GW25" s="58">
        <f t="shared" si="152"/>
        <v>549.34275999999988</v>
      </c>
      <c r="GX25" s="58">
        <f t="shared" si="152"/>
        <v>554.68970000000013</v>
      </c>
      <c r="GY25" s="58">
        <f t="shared" si="152"/>
        <v>553.76</v>
      </c>
      <c r="GZ25" s="58">
        <f t="shared" si="152"/>
        <v>602.79999999999995</v>
      </c>
      <c r="HA25" s="58">
        <f t="shared" si="152"/>
        <v>635.79619999999795</v>
      </c>
      <c r="HB25" s="57" t="str">
        <f t="shared" si="153"/>
        <v>Betriebsfläche ohne Abbauland</v>
      </c>
      <c r="HC25" s="58"/>
      <c r="HD25" s="58">
        <f t="shared" si="154"/>
        <v>0</v>
      </c>
      <c r="HE25" s="58">
        <f t="shared" si="154"/>
        <v>133.19999999999999</v>
      </c>
      <c r="HF25" s="58">
        <f t="shared" si="154"/>
        <v>1058.8</v>
      </c>
      <c r="HG25" s="58">
        <f t="shared" si="154"/>
        <v>1223.5899999999999</v>
      </c>
      <c r="HH25" s="58">
        <f t="shared" si="154"/>
        <v>1264.2979999999998</v>
      </c>
      <c r="HI25" s="58">
        <f t="shared" si="154"/>
        <v>1296.02</v>
      </c>
      <c r="HJ25" s="58">
        <f t="shared" si="154"/>
        <v>441.45199999999966</v>
      </c>
      <c r="HK25" s="58">
        <f t="shared" si="154"/>
        <v>682.1714199999999</v>
      </c>
      <c r="HL25" s="58">
        <f t="shared" si="154"/>
        <v>740.45399999999995</v>
      </c>
      <c r="HM25" s="58">
        <f t="shared" si="154"/>
        <v>728.82874000000015</v>
      </c>
      <c r="HN25" s="58">
        <f t="shared" si="154"/>
        <v>724.36719999999991</v>
      </c>
      <c r="HO25" s="58">
        <f t="shared" si="154"/>
        <v>707.72</v>
      </c>
      <c r="HP25" s="58">
        <f t="shared" si="154"/>
        <v>677.81999999999971</v>
      </c>
      <c r="HQ25" s="58">
        <f t="shared" si="154"/>
        <v>680.77132000000017</v>
      </c>
      <c r="HR25" s="57" t="str">
        <f t="shared" si="155"/>
        <v>Betriebsfläche ohne Abbauland</v>
      </c>
      <c r="HS25" s="58"/>
      <c r="HT25" s="58">
        <f t="shared" si="156"/>
        <v>0</v>
      </c>
      <c r="HU25" s="58">
        <f t="shared" si="156"/>
        <v>422.6</v>
      </c>
      <c r="HV25" s="58">
        <f t="shared" si="156"/>
        <v>709</v>
      </c>
      <c r="HW25" s="58">
        <f t="shared" si="156"/>
        <v>793.52199999999993</v>
      </c>
      <c r="HX25" s="58">
        <f t="shared" si="156"/>
        <v>882.4</v>
      </c>
      <c r="HY25" s="58">
        <f t="shared" si="156"/>
        <v>974.8</v>
      </c>
      <c r="HZ25" s="58">
        <f t="shared" si="156"/>
        <v>1108.9979999999996</v>
      </c>
      <c r="IA25" s="58">
        <f t="shared" si="156"/>
        <v>1161.3120000000001</v>
      </c>
      <c r="IB25" s="58">
        <f t="shared" si="156"/>
        <v>1199.124</v>
      </c>
      <c r="IC25" s="58">
        <f t="shared" si="156"/>
        <v>1263</v>
      </c>
      <c r="ID25" s="58">
        <f t="shared" si="156"/>
        <v>1292</v>
      </c>
      <c r="IE25" s="58">
        <f t="shared" si="156"/>
        <v>1209.5999999999999</v>
      </c>
      <c r="IF25" s="58">
        <f t="shared" si="156"/>
        <v>1219</v>
      </c>
      <c r="IG25" s="58">
        <f t="shared" si="156"/>
        <v>1177.2</v>
      </c>
      <c r="IH25" s="57" t="str">
        <f t="shared" si="157"/>
        <v>Betriebsfläche ohne Abbauland</v>
      </c>
      <c r="II25" s="58"/>
      <c r="IJ25" s="58">
        <f t="shared" si="158"/>
        <v>0</v>
      </c>
      <c r="IK25" s="58">
        <f t="shared" si="158"/>
        <v>149.4</v>
      </c>
      <c r="IL25" s="58">
        <f t="shared" si="158"/>
        <v>381.6</v>
      </c>
      <c r="IM25" s="58">
        <f t="shared" si="158"/>
        <v>395.6</v>
      </c>
      <c r="IN25" s="58">
        <f t="shared" si="158"/>
        <v>427.17</v>
      </c>
      <c r="IO25" s="58">
        <f t="shared" si="158"/>
        <v>469.12399999999997</v>
      </c>
      <c r="IP25" s="58">
        <f t="shared" si="158"/>
        <v>501.88800000000003</v>
      </c>
      <c r="IQ25" s="58">
        <f t="shared" si="158"/>
        <v>505.82534000000203</v>
      </c>
      <c r="IR25" s="58">
        <f t="shared" si="158"/>
        <v>531.21600000000001</v>
      </c>
      <c r="IS25" s="58">
        <f t="shared" si="158"/>
        <v>554.21522000000402</v>
      </c>
      <c r="IT25" s="58">
        <f t="shared" si="158"/>
        <v>598.4</v>
      </c>
      <c r="IU25" s="58">
        <f t="shared" si="158"/>
        <v>639.64</v>
      </c>
      <c r="IV25" s="58">
        <f t="shared" si="158"/>
        <v>673.52</v>
      </c>
      <c r="IW25" s="58">
        <f t="shared" si="158"/>
        <v>695.80244000000005</v>
      </c>
      <c r="IX25" s="71" t="str">
        <f t="shared" si="55"/>
        <v>Betriebsfläche ohne Abbauland</v>
      </c>
      <c r="IY25" s="63">
        <f t="shared" si="159"/>
        <v>10994.8</v>
      </c>
      <c r="IZ25" s="63">
        <f t="shared" si="159"/>
        <v>12400.875999999998</v>
      </c>
      <c r="JA25" s="63">
        <f t="shared" si="159"/>
        <v>14648.206</v>
      </c>
      <c r="JB25" s="63">
        <f t="shared" si="159"/>
        <v>15116.758</v>
      </c>
      <c r="JC25" s="63">
        <f t="shared" si="159"/>
        <v>15563.905999999999</v>
      </c>
      <c r="JD25" s="63">
        <f t="shared" si="159"/>
        <v>15756.825999999995</v>
      </c>
      <c r="JE25" s="63">
        <f t="shared" si="159"/>
        <v>15078.114500000001</v>
      </c>
      <c r="JF25" s="63">
        <f t="shared" si="159"/>
        <v>15494.556340000025</v>
      </c>
      <c r="JG25" s="63">
        <f t="shared" si="159"/>
        <v>15477.204000000003</v>
      </c>
      <c r="JH25" s="63">
        <f t="shared" si="159"/>
        <v>15612.871020000004</v>
      </c>
      <c r="JI25" s="63">
        <f t="shared" si="159"/>
        <v>15747.67598</v>
      </c>
      <c r="JJ25" s="63">
        <f t="shared" si="159"/>
        <v>15862.78</v>
      </c>
      <c r="JK25" s="63">
        <f t="shared" si="159"/>
        <v>16731.36</v>
      </c>
      <c r="JL25" s="63">
        <f t="shared" si="159"/>
        <v>17156.945828637054</v>
      </c>
      <c r="JM25" s="62" t="str">
        <f t="shared" si="6"/>
        <v>Betriebsfläche ohne Abbauland</v>
      </c>
      <c r="JN25" s="64">
        <f t="shared" ref="JN25:JN29" si="163">IY25-HD25</f>
        <v>10994.8</v>
      </c>
      <c r="JO25" s="64">
        <f t="shared" si="160"/>
        <v>12267.675999999998</v>
      </c>
      <c r="JP25" s="64">
        <f t="shared" si="160"/>
        <v>13589.406000000001</v>
      </c>
      <c r="JQ25" s="64">
        <f t="shared" si="160"/>
        <v>13893.168</v>
      </c>
      <c r="JR25" s="64">
        <f t="shared" si="160"/>
        <v>14299.608</v>
      </c>
      <c r="JS25" s="64">
        <f t="shared" si="160"/>
        <v>14460.805999999995</v>
      </c>
      <c r="JT25" s="64">
        <f t="shared" si="160"/>
        <v>14636.662500000002</v>
      </c>
      <c r="JU25" s="64">
        <f t="shared" si="160"/>
        <v>14812.384920000024</v>
      </c>
      <c r="JV25" s="64">
        <f t="shared" si="160"/>
        <v>14736.750000000004</v>
      </c>
      <c r="JW25" s="64">
        <f t="shared" si="160"/>
        <v>14884.042280000003</v>
      </c>
      <c r="JX25" s="64">
        <f t="shared" si="160"/>
        <v>15023.308779999999</v>
      </c>
      <c r="JY25" s="64">
        <f t="shared" si="160"/>
        <v>15155.060000000001</v>
      </c>
      <c r="JZ25" s="64">
        <f t="shared" si="160"/>
        <v>16053.54</v>
      </c>
      <c r="KA25" s="64">
        <f t="shared" si="160"/>
        <v>16476.174508637054</v>
      </c>
    </row>
    <row r="26" spans="1:287" x14ac:dyDescent="0.25">
      <c r="A26" s="58" t="str">
        <f t="shared" si="161"/>
        <v>Erholungsfläche</v>
      </c>
      <c r="B26" s="58">
        <f t="shared" si="162"/>
        <v>513.37806432757122</v>
      </c>
      <c r="C26" s="58">
        <f t="shared" si="162"/>
        <v>487.41864333540565</v>
      </c>
      <c r="D26" s="58">
        <f t="shared" si="162"/>
        <v>975.64478316564191</v>
      </c>
      <c r="E26" s="58">
        <f t="shared" si="162"/>
        <v>1000.7381049339077</v>
      </c>
      <c r="F26" s="58">
        <f t="shared" si="162"/>
        <v>1028.5</v>
      </c>
      <c r="G26" s="58">
        <f t="shared" si="162"/>
        <v>1046.8652893037638</v>
      </c>
      <c r="H26" s="58">
        <f t="shared" si="162"/>
        <v>1038.2415880812366</v>
      </c>
      <c r="I26" s="58">
        <f t="shared" si="162"/>
        <v>1034.1479169587565</v>
      </c>
      <c r="J26" s="58">
        <f t="shared" si="162"/>
        <v>1024.2010659328837</v>
      </c>
      <c r="K26" s="58">
        <f t="shared" si="162"/>
        <v>1028.3315965445786</v>
      </c>
      <c r="L26" s="58">
        <f t="shared" si="162"/>
        <v>1030.5353441017705</v>
      </c>
      <c r="M26" s="58">
        <f t="shared" si="162"/>
        <v>1008.0130153056052</v>
      </c>
      <c r="N26" s="58">
        <f t="shared" si="162"/>
        <v>1003.909109568657</v>
      </c>
      <c r="O26" s="58">
        <f t="shared" si="162"/>
        <v>1008.6756407528551</v>
      </c>
      <c r="P26" s="58">
        <f t="shared" si="162"/>
        <v>1017.3980532386879</v>
      </c>
      <c r="Q26" s="58">
        <f t="shared" si="162"/>
        <v>1052.2216761054701</v>
      </c>
      <c r="R26" s="57" t="str">
        <f t="shared" si="129"/>
        <v>Erholungsfläche</v>
      </c>
      <c r="S26" s="58">
        <f t="shared" si="130"/>
        <v>666.03106059947993</v>
      </c>
      <c r="T26" s="58">
        <f t="shared" si="130"/>
        <v>668.35738719254152</v>
      </c>
      <c r="U26" s="58">
        <f t="shared" si="130"/>
        <v>673.51104791162038</v>
      </c>
      <c r="V26" s="58">
        <f t="shared" si="130"/>
        <v>624.7692703136903</v>
      </c>
      <c r="W26" s="58">
        <f t="shared" si="130"/>
        <v>622.25716032709113</v>
      </c>
      <c r="X26" s="58">
        <f t="shared" si="130"/>
        <v>637.49090306673429</v>
      </c>
      <c r="Y26" s="58">
        <f t="shared" si="130"/>
        <v>632.49139926894668</v>
      </c>
      <c r="Z26" s="58">
        <f t="shared" si="130"/>
        <v>643.15648030597981</v>
      </c>
      <c r="AA26" s="58">
        <f t="shared" si="130"/>
        <v>659.93975227524413</v>
      </c>
      <c r="AB26" s="58">
        <f t="shared" si="130"/>
        <v>664.26980669712998</v>
      </c>
      <c r="AC26" s="58">
        <f t="shared" si="130"/>
        <v>666.03061721511472</v>
      </c>
      <c r="AD26" s="58">
        <f t="shared" si="130"/>
        <v>666.27220642322095</v>
      </c>
      <c r="AE26" s="58">
        <f t="shared" si="130"/>
        <v>668.97609312685893</v>
      </c>
      <c r="AF26" s="58">
        <f t="shared" si="130"/>
        <v>620.44338663996916</v>
      </c>
      <c r="AG26" s="58">
        <f t="shared" si="130"/>
        <v>622.44049854742207</v>
      </c>
      <c r="AH26" s="57" t="str">
        <f t="shared" si="131"/>
        <v>Erholungsfläche</v>
      </c>
      <c r="AI26" s="58">
        <f t="shared" si="132"/>
        <v>340.9688547729267</v>
      </c>
      <c r="AJ26" s="58">
        <f t="shared" si="132"/>
        <v>336.80577610827402</v>
      </c>
      <c r="AK26" s="58">
        <f t="shared" si="132"/>
        <v>331.29915834311521</v>
      </c>
      <c r="AL26" s="58">
        <f t="shared" si="132"/>
        <v>352.28385275355424</v>
      </c>
      <c r="AM26" s="58">
        <f t="shared" si="132"/>
        <v>349.81924364401061</v>
      </c>
      <c r="AN26" s="58">
        <f t="shared" si="132"/>
        <v>351.17370418407677</v>
      </c>
      <c r="AO26" s="58">
        <f t="shared" si="132"/>
        <v>352.32761748431068</v>
      </c>
      <c r="AP26" s="58">
        <f t="shared" si="132"/>
        <v>354.57677428870539</v>
      </c>
      <c r="AQ26" s="58">
        <f t="shared" si="132"/>
        <v>356.15245950071318</v>
      </c>
      <c r="AR26" s="58">
        <f t="shared" si="132"/>
        <v>358.0216962921063</v>
      </c>
      <c r="AS26" s="58">
        <f t="shared" si="132"/>
        <v>358.20847995496462</v>
      </c>
      <c r="AT26" s="58">
        <f t="shared" si="132"/>
        <v>359.69320506684045</v>
      </c>
      <c r="AU26" s="58">
        <f t="shared" si="132"/>
        <v>363.43179228491687</v>
      </c>
      <c r="AV26" s="58">
        <f t="shared" si="132"/>
        <v>373.70677600657456</v>
      </c>
      <c r="AW26" s="58">
        <f t="shared" si="132"/>
        <v>374.00336601849222</v>
      </c>
      <c r="AX26" s="57" t="str">
        <f t="shared" si="133"/>
        <v>Erholungsfläche</v>
      </c>
      <c r="AY26" s="58">
        <f t="shared" si="134"/>
        <v>5167.957765163108</v>
      </c>
      <c r="AZ26" s="58">
        <f t="shared" si="134"/>
        <v>5577.9428330409746</v>
      </c>
      <c r="BA26" s="58">
        <f t="shared" si="134"/>
        <v>5716.1060320638244</v>
      </c>
      <c r="BB26" s="58">
        <f t="shared" si="134"/>
        <v>6484.2118328498045</v>
      </c>
      <c r="BC26" s="58">
        <f t="shared" si="134"/>
        <v>6719.2490452601742</v>
      </c>
      <c r="BD26" s="58">
        <f t="shared" si="134"/>
        <v>6870.178225045619</v>
      </c>
      <c r="BE26" s="58">
        <f t="shared" si="134"/>
        <v>7034.6527130925379</v>
      </c>
      <c r="BF26" s="58">
        <f t="shared" si="134"/>
        <v>7332.2740198988631</v>
      </c>
      <c r="BG26" s="58">
        <f t="shared" si="134"/>
        <v>7544.0075063073555</v>
      </c>
      <c r="BH26" s="58">
        <f t="shared" si="134"/>
        <v>7788.095248262327</v>
      </c>
      <c r="BI26" s="58">
        <f t="shared" si="134"/>
        <v>8033.9309897426983</v>
      </c>
      <c r="BJ26" s="58">
        <f t="shared" si="134"/>
        <v>8294.3148688013225</v>
      </c>
      <c r="BK26" s="58">
        <f t="shared" si="134"/>
        <v>8535.8270339000665</v>
      </c>
      <c r="BL26" s="58">
        <f t="shared" si="134"/>
        <v>8707.7931666532677</v>
      </c>
      <c r="BM26" s="58">
        <f t="shared" si="134"/>
        <v>8880.0524429121124</v>
      </c>
      <c r="BN26" s="57" t="str">
        <f t="shared" si="135"/>
        <v>Erholungsfläche</v>
      </c>
      <c r="BO26" s="58">
        <f t="shared" si="136"/>
        <v>249.94042931021187</v>
      </c>
      <c r="BP26" s="58">
        <f t="shared" si="136"/>
        <v>266.73139069425287</v>
      </c>
      <c r="BQ26" s="58">
        <f t="shared" si="136"/>
        <v>292.62417239179649</v>
      </c>
      <c r="BR26" s="58">
        <f t="shared" si="136"/>
        <v>301.02373203557551</v>
      </c>
      <c r="BS26" s="58">
        <f t="shared" si="136"/>
        <v>302.6525480584707</v>
      </c>
      <c r="BT26" s="58">
        <f t="shared" si="136"/>
        <v>305.73622114996209</v>
      </c>
      <c r="BU26" s="58">
        <f t="shared" si="136"/>
        <v>306.48757591346816</v>
      </c>
      <c r="BV26" s="58">
        <f t="shared" si="136"/>
        <v>335.53571758750513</v>
      </c>
      <c r="BW26" s="58">
        <f t="shared" si="136"/>
        <v>337.0670229386505</v>
      </c>
      <c r="BX26" s="58">
        <f t="shared" si="136"/>
        <v>335.84345149668007</v>
      </c>
      <c r="BY26" s="58">
        <f t="shared" si="136"/>
        <v>346.20188476486902</v>
      </c>
      <c r="BZ26" s="58">
        <f t="shared" si="136"/>
        <v>347.76616965115289</v>
      </c>
      <c r="CA26" s="58">
        <f t="shared" si="136"/>
        <v>351.47903078869115</v>
      </c>
      <c r="CB26" s="58">
        <f t="shared" si="136"/>
        <v>360.02932830552038</v>
      </c>
      <c r="CC26" s="58">
        <f t="shared" si="136"/>
        <v>361.15392618613146</v>
      </c>
      <c r="CD26" s="57" t="str">
        <f t="shared" si="137"/>
        <v>Erholungsfläche</v>
      </c>
      <c r="CE26" s="58">
        <f t="shared" si="138"/>
        <v>2685.5779500849794</v>
      </c>
      <c r="CF26" s="58">
        <f t="shared" si="138"/>
        <v>3108.770579160931</v>
      </c>
      <c r="CG26" s="58">
        <f t="shared" si="138"/>
        <v>3304.5465788404467</v>
      </c>
      <c r="CH26" s="58">
        <f t="shared" si="138"/>
        <v>3600.3338074622311</v>
      </c>
      <c r="CI26" s="58">
        <f t="shared" si="138"/>
        <v>3684.5110282430305</v>
      </c>
      <c r="CJ26" s="58">
        <f t="shared" si="138"/>
        <v>3754.1089416585291</v>
      </c>
      <c r="CK26" s="58">
        <f t="shared" si="138"/>
        <v>3821.4053643344332</v>
      </c>
      <c r="CL26" s="58">
        <f t="shared" si="138"/>
        <v>3897.4309996420338</v>
      </c>
      <c r="CM26" s="58">
        <f t="shared" si="138"/>
        <v>3987.516716139543</v>
      </c>
      <c r="CN26" s="58">
        <f t="shared" si="138"/>
        <v>4099.5349014711837</v>
      </c>
      <c r="CO26" s="58">
        <f t="shared" si="138"/>
        <v>4227.0528839922363</v>
      </c>
      <c r="CP26" s="58">
        <f t="shared" si="138"/>
        <v>4288.3524133949932</v>
      </c>
      <c r="CQ26" s="58">
        <f t="shared" si="138"/>
        <v>4332.1657265997455</v>
      </c>
      <c r="CR26" s="58">
        <f t="shared" si="138"/>
        <v>4384.5376153607294</v>
      </c>
      <c r="CS26" s="58">
        <f t="shared" si="138"/>
        <v>4413.7665520411338</v>
      </c>
      <c r="CT26" s="57" t="str">
        <f t="shared" si="139"/>
        <v>Erholungsfläche</v>
      </c>
      <c r="CU26" s="58">
        <f t="shared" si="140"/>
        <v>1938.7000615834588</v>
      </c>
      <c r="CV26" s="58">
        <f t="shared" si="140"/>
        <v>2243.7338130038497</v>
      </c>
      <c r="CW26" s="58">
        <f t="shared" si="140"/>
        <v>2373.4858885763579</v>
      </c>
      <c r="CX26" s="58">
        <f t="shared" si="140"/>
        <v>2521.2011091963445</v>
      </c>
      <c r="CY26" s="58">
        <f t="shared" si="140"/>
        <v>2562.9945311965189</v>
      </c>
      <c r="CZ26" s="58">
        <f t="shared" si="140"/>
        <v>2616.4532106375455</v>
      </c>
      <c r="DA26" s="58">
        <f t="shared" si="140"/>
        <v>2658.417614063304</v>
      </c>
      <c r="DB26" s="58">
        <f t="shared" si="140"/>
        <v>2679.5745450008121</v>
      </c>
      <c r="DC26" s="58">
        <f t="shared" si="140"/>
        <v>2729.2039409337131</v>
      </c>
      <c r="DD26" s="58">
        <f t="shared" si="140"/>
        <v>2788.8647011341054</v>
      </c>
      <c r="DE26" s="58">
        <f t="shared" si="140"/>
        <v>2840.0953127569292</v>
      </c>
      <c r="DF26" s="58">
        <f t="shared" si="140"/>
        <v>2860.7729250404209</v>
      </c>
      <c r="DG26" s="58">
        <f t="shared" si="140"/>
        <v>2893.7051116141502</v>
      </c>
      <c r="DH26" s="58">
        <f t="shared" si="140"/>
        <v>2923.5504695122017</v>
      </c>
      <c r="DI26" s="58">
        <f t="shared" si="140"/>
        <v>2914.4685105666604</v>
      </c>
      <c r="DJ26" s="57" t="str">
        <f t="shared" si="141"/>
        <v>Erholungsfläche</v>
      </c>
      <c r="DK26" s="58"/>
      <c r="DL26" s="58">
        <f t="shared" si="142"/>
        <v>1416.3809925234707</v>
      </c>
      <c r="DM26" s="58">
        <f t="shared" si="142"/>
        <v>1524.1117955140016</v>
      </c>
      <c r="DN26" s="58">
        <f t="shared" si="142"/>
        <v>1833.7274955664884</v>
      </c>
      <c r="DO26" s="58">
        <f t="shared" si="142"/>
        <v>1943.2482890301408</v>
      </c>
      <c r="DP26" s="58">
        <f t="shared" si="142"/>
        <v>2003.8220634214713</v>
      </c>
      <c r="DQ26" s="58">
        <f t="shared" si="142"/>
        <v>2054.51955623307</v>
      </c>
      <c r="DR26" s="58">
        <f t="shared" si="142"/>
        <v>2086.7456943092916</v>
      </c>
      <c r="DS26" s="58">
        <f t="shared" si="142"/>
        <v>2120.3702715707423</v>
      </c>
      <c r="DT26" s="58">
        <f t="shared" si="142"/>
        <v>2186.441084752968</v>
      </c>
      <c r="DU26" s="58">
        <f t="shared" si="142"/>
        <v>2391.6999469912835</v>
      </c>
      <c r="DV26" s="58">
        <f t="shared" si="142"/>
        <v>2580.7983370663501</v>
      </c>
      <c r="DW26" s="58">
        <f t="shared" si="142"/>
        <v>2894.8662360054468</v>
      </c>
      <c r="DX26" s="58">
        <f t="shared" si="142"/>
        <v>3124.5600434587172</v>
      </c>
      <c r="DY26" s="58">
        <f t="shared" si="142"/>
        <v>3320.6843569596358</v>
      </c>
      <c r="DZ26" s="57" t="str">
        <f t="shared" si="143"/>
        <v>Erholungsfläche</v>
      </c>
      <c r="EA26" s="58">
        <f t="shared" si="144"/>
        <v>3795.9825482078058</v>
      </c>
      <c r="EB26" s="58">
        <f t="shared" si="144"/>
        <v>4168.2944120979673</v>
      </c>
      <c r="EC26" s="58">
        <f t="shared" si="144"/>
        <v>4210.841180633699</v>
      </c>
      <c r="ED26" s="58">
        <f t="shared" si="144"/>
        <v>4344.8720150247573</v>
      </c>
      <c r="EE26" s="58">
        <f t="shared" si="144"/>
        <v>4382.5417837314963</v>
      </c>
      <c r="EF26" s="58">
        <f t="shared" si="144"/>
        <v>4409.3306928467409</v>
      </c>
      <c r="EG26" s="58">
        <f t="shared" si="144"/>
        <v>4416.8171529932861</v>
      </c>
      <c r="EH26" s="58">
        <f t="shared" si="144"/>
        <v>4465.7727396491709</v>
      </c>
      <c r="EI26" s="58">
        <f t="shared" si="144"/>
        <v>4558.5936294432522</v>
      </c>
      <c r="EJ26" s="58">
        <f t="shared" si="144"/>
        <v>4613.3798716860583</v>
      </c>
      <c r="EK26" s="58">
        <f t="shared" si="144"/>
        <v>4693.6284577374618</v>
      </c>
      <c r="EL26" s="58">
        <f t="shared" si="144"/>
        <v>4789.2671301397259</v>
      </c>
      <c r="EM26" s="58">
        <f t="shared" si="144"/>
        <v>4847.0465390548661</v>
      </c>
      <c r="EN26" s="58">
        <f t="shared" si="144"/>
        <v>4895.4603548392242</v>
      </c>
      <c r="EO26" s="58">
        <f t="shared" si="144"/>
        <v>4913.1706548220754</v>
      </c>
      <c r="EP26" s="57" t="str">
        <f t="shared" si="145"/>
        <v>Erholungsfläche</v>
      </c>
      <c r="EQ26" s="58">
        <f t="shared" si="146"/>
        <v>1483.3134111121888</v>
      </c>
      <c r="ER26" s="58">
        <f t="shared" si="146"/>
        <v>1535.7497825072328</v>
      </c>
      <c r="ES26" s="58">
        <f t="shared" si="146"/>
        <v>1533.5125658426196</v>
      </c>
      <c r="ET26" s="58">
        <f t="shared" si="146"/>
        <v>1508.2835456017233</v>
      </c>
      <c r="EU26" s="58">
        <f t="shared" si="146"/>
        <v>1604.7279039864252</v>
      </c>
      <c r="EV26" s="58">
        <f t="shared" si="146"/>
        <v>1700.9920297411104</v>
      </c>
      <c r="EW26" s="58">
        <f t="shared" si="146"/>
        <v>1797.0472767691735</v>
      </c>
      <c r="EX26" s="58">
        <f t="shared" si="146"/>
        <v>1892.8913179285075</v>
      </c>
      <c r="EY26" s="58">
        <f t="shared" si="146"/>
        <v>1916.8354494779051</v>
      </c>
      <c r="EZ26" s="58">
        <f t="shared" si="146"/>
        <v>2001.9632657430473</v>
      </c>
      <c r="FA26" s="58">
        <f t="shared" si="146"/>
        <v>2149.6490143218252</v>
      </c>
      <c r="FB26" s="58">
        <f t="shared" si="146"/>
        <v>2149.670246895269</v>
      </c>
      <c r="FC26" s="58">
        <f t="shared" si="146"/>
        <v>2160.8997981336706</v>
      </c>
      <c r="FD26" s="58">
        <f t="shared" si="146"/>
        <v>2178.8665694849265</v>
      </c>
      <c r="FE26" s="58">
        <f t="shared" si="146"/>
        <v>2481.1368639478669</v>
      </c>
      <c r="FF26" s="57" t="str">
        <f t="shared" si="147"/>
        <v>Erholungsfläche</v>
      </c>
      <c r="FG26" s="58">
        <f t="shared" si="148"/>
        <v>3014.9330283320342</v>
      </c>
      <c r="FH26" s="58">
        <f t="shared" si="148"/>
        <v>3300.7432669134346</v>
      </c>
      <c r="FI26" s="58">
        <f t="shared" si="148"/>
        <v>3787.1432781918425</v>
      </c>
      <c r="FJ26" s="58">
        <f t="shared" si="148"/>
        <v>4414.325339608964</v>
      </c>
      <c r="FK26" s="58">
        <f t="shared" si="148"/>
        <v>4522.8309367674774</v>
      </c>
      <c r="FL26" s="58">
        <f t="shared" si="148"/>
        <v>4596.7533395517221</v>
      </c>
      <c r="FM26" s="58">
        <f t="shared" si="148"/>
        <v>4706.0197144677795</v>
      </c>
      <c r="FN26" s="58">
        <f t="shared" si="148"/>
        <v>4801.465826108667</v>
      </c>
      <c r="FO26" s="58">
        <f t="shared" si="148"/>
        <v>4916.1062553566289</v>
      </c>
      <c r="FP26" s="58">
        <f t="shared" si="148"/>
        <v>5134.194077614151</v>
      </c>
      <c r="FQ26" s="58">
        <f t="shared" si="148"/>
        <v>5265.3569202025446</v>
      </c>
      <c r="FR26" s="58">
        <f t="shared" si="148"/>
        <v>5378.7871700703972</v>
      </c>
      <c r="FS26" s="58">
        <f t="shared" si="148"/>
        <v>5502.7774164357406</v>
      </c>
      <c r="FT26" s="58">
        <f t="shared" si="148"/>
        <v>5586.2913757522419</v>
      </c>
      <c r="FU26" s="58">
        <f t="shared" si="148"/>
        <v>5661.9870490000421</v>
      </c>
      <c r="FV26" s="57" t="str">
        <f t="shared" si="149"/>
        <v>Erholungsfläche</v>
      </c>
      <c r="FW26" s="58">
        <f t="shared" si="150"/>
        <v>4246.5850322744118</v>
      </c>
      <c r="FX26" s="58">
        <f t="shared" si="150"/>
        <v>4581.4135496121189</v>
      </c>
      <c r="FY26" s="58">
        <f t="shared" si="150"/>
        <v>4927.2428351006502</v>
      </c>
      <c r="FZ26" s="58">
        <f t="shared" si="150"/>
        <v>5432.8821405383014</v>
      </c>
      <c r="GA26" s="58">
        <f t="shared" si="150"/>
        <v>5543.4686679540328</v>
      </c>
      <c r="GB26" s="58">
        <f t="shared" si="150"/>
        <v>5609.8420283766436</v>
      </c>
      <c r="GC26" s="58">
        <f t="shared" si="150"/>
        <v>5714.5677159279958</v>
      </c>
      <c r="GD26" s="58">
        <f t="shared" si="150"/>
        <v>5978.1791547751809</v>
      </c>
      <c r="GE26" s="58">
        <f t="shared" si="150"/>
        <v>6071.7653795212709</v>
      </c>
      <c r="GF26" s="58">
        <f t="shared" si="150"/>
        <v>6103.484906342308</v>
      </c>
      <c r="GG26" s="58">
        <f t="shared" si="150"/>
        <v>6156.7090979977893</v>
      </c>
      <c r="GH26" s="58">
        <f t="shared" si="150"/>
        <v>6195.0810525456745</v>
      </c>
      <c r="GI26" s="58">
        <f t="shared" si="150"/>
        <v>6258.5670392321017</v>
      </c>
      <c r="GJ26" s="58">
        <f t="shared" si="150"/>
        <v>6292.5774409130499</v>
      </c>
      <c r="GK26" s="58">
        <f t="shared" si="150"/>
        <v>6475.6084096631585</v>
      </c>
      <c r="GL26" s="57" t="str">
        <f t="shared" si="151"/>
        <v>Erholungsfläche</v>
      </c>
      <c r="GM26" s="58"/>
      <c r="GN26" s="58">
        <f t="shared" si="152"/>
        <v>858.93141950827805</v>
      </c>
      <c r="GO26" s="58">
        <f t="shared" si="152"/>
        <v>896.63026025069155</v>
      </c>
      <c r="GP26" s="58">
        <f t="shared" si="152"/>
        <v>947.86191775087752</v>
      </c>
      <c r="GQ26" s="58">
        <f t="shared" si="152"/>
        <v>951.19574316145486</v>
      </c>
      <c r="GR26" s="58">
        <f t="shared" si="152"/>
        <v>957.42662776919474</v>
      </c>
      <c r="GS26" s="58">
        <f t="shared" si="152"/>
        <v>974.53155996422674</v>
      </c>
      <c r="GT26" s="58">
        <f t="shared" si="152"/>
        <v>980.62472115098763</v>
      </c>
      <c r="GU26" s="58">
        <f t="shared" si="152"/>
        <v>992.10195992035324</v>
      </c>
      <c r="GV26" s="58">
        <f t="shared" si="152"/>
        <v>999.82134980865567</v>
      </c>
      <c r="GW26" s="58">
        <f t="shared" si="152"/>
        <v>1020.1406147747772</v>
      </c>
      <c r="GX26" s="58">
        <f t="shared" si="152"/>
        <v>1045.4102045603163</v>
      </c>
      <c r="GY26" s="58">
        <f t="shared" si="152"/>
        <v>1075.1644255575163</v>
      </c>
      <c r="GZ26" s="58">
        <f t="shared" si="152"/>
        <v>1119.1769454195007</v>
      </c>
      <c r="HA26" s="58">
        <f t="shared" si="152"/>
        <v>1169.7114287743109</v>
      </c>
      <c r="HB26" s="57" t="str">
        <f t="shared" si="153"/>
        <v>Erholungsfläche</v>
      </c>
      <c r="HC26" s="58"/>
      <c r="HD26" s="58">
        <f t="shared" si="154"/>
        <v>1081.5164218578111</v>
      </c>
      <c r="HE26" s="58">
        <f t="shared" si="154"/>
        <v>1146.1200882472983</v>
      </c>
      <c r="HF26" s="58">
        <f t="shared" si="154"/>
        <v>1568.6180879170936</v>
      </c>
      <c r="HG26" s="58">
        <f t="shared" si="154"/>
        <v>1899.5178300984385</v>
      </c>
      <c r="HH26" s="58">
        <f t="shared" si="154"/>
        <v>1985.2026353895435</v>
      </c>
      <c r="HI26" s="58">
        <f t="shared" si="154"/>
        <v>2802.4377234734334</v>
      </c>
      <c r="HJ26" s="58">
        <f t="shared" si="154"/>
        <v>3911.9238090008539</v>
      </c>
      <c r="HK26" s="58">
        <f t="shared" si="154"/>
        <v>5792.9298598011756</v>
      </c>
      <c r="HL26" s="58">
        <f t="shared" si="154"/>
        <v>7175.3227755945863</v>
      </c>
      <c r="HM26" s="58">
        <f t="shared" si="154"/>
        <v>7346.4659438519502</v>
      </c>
      <c r="HN26" s="58">
        <f t="shared" si="154"/>
        <v>7535.9351088076701</v>
      </c>
      <c r="HO26" s="58">
        <f t="shared" si="154"/>
        <v>7635.9996219673221</v>
      </c>
      <c r="HP26" s="58">
        <f t="shared" si="154"/>
        <v>7645.3982715662387</v>
      </c>
      <c r="HQ26" s="58">
        <f t="shared" si="154"/>
        <v>7690.5181253783339</v>
      </c>
      <c r="HR26" s="57" t="str">
        <f t="shared" si="155"/>
        <v>Erholungsfläche</v>
      </c>
      <c r="HS26" s="58"/>
      <c r="HT26" s="58">
        <f t="shared" si="156"/>
        <v>1169.3693711290566</v>
      </c>
      <c r="HU26" s="58">
        <f t="shared" si="156"/>
        <v>1152.1401693779469</v>
      </c>
      <c r="HV26" s="58">
        <f t="shared" si="156"/>
        <v>1395.5236334340368</v>
      </c>
      <c r="HW26" s="58">
        <f t="shared" si="156"/>
        <v>1527.0496398678304</v>
      </c>
      <c r="HX26" s="58">
        <f t="shared" si="156"/>
        <v>1582.8010873733165</v>
      </c>
      <c r="HY26" s="58">
        <f t="shared" si="156"/>
        <v>1654.4066852086635</v>
      </c>
      <c r="HZ26" s="58">
        <f t="shared" si="156"/>
        <v>1746.58104286855</v>
      </c>
      <c r="IA26" s="58">
        <f t="shared" si="156"/>
        <v>1858.4846639078273</v>
      </c>
      <c r="IB26" s="58">
        <f t="shared" si="156"/>
        <v>1973.8722177833201</v>
      </c>
      <c r="IC26" s="58">
        <f t="shared" si="156"/>
        <v>2067.4687180876958</v>
      </c>
      <c r="ID26" s="58">
        <f t="shared" si="156"/>
        <v>2548.1981288005427</v>
      </c>
      <c r="IE26" s="58">
        <f t="shared" si="156"/>
        <v>2920.2217528691544</v>
      </c>
      <c r="IF26" s="58">
        <f t="shared" si="156"/>
        <v>3107.0665383007854</v>
      </c>
      <c r="IG26" s="58">
        <f t="shared" si="156"/>
        <v>3248.8660120345826</v>
      </c>
      <c r="IH26" s="57" t="str">
        <f t="shared" si="157"/>
        <v>Erholungsfläche</v>
      </c>
      <c r="II26" s="58"/>
      <c r="IJ26" s="58">
        <f t="shared" si="158"/>
        <v>726.97880384394318</v>
      </c>
      <c r="IK26" s="58">
        <f t="shared" si="158"/>
        <v>772.96326973197006</v>
      </c>
      <c r="IL26" s="58">
        <f t="shared" si="158"/>
        <v>1287.7500000000002</v>
      </c>
      <c r="IM26" s="58">
        <f t="shared" si="158"/>
        <v>1453.9530274762271</v>
      </c>
      <c r="IN26" s="58">
        <f t="shared" si="158"/>
        <v>1778.8266596157714</v>
      </c>
      <c r="IO26" s="58">
        <f t="shared" si="158"/>
        <v>2005.4134299229531</v>
      </c>
      <c r="IP26" s="58">
        <f t="shared" si="158"/>
        <v>2277.8536410594347</v>
      </c>
      <c r="IQ26" s="58">
        <f t="shared" si="158"/>
        <v>2525.2622979615894</v>
      </c>
      <c r="IR26" s="58">
        <f t="shared" si="158"/>
        <v>2842.130114220914</v>
      </c>
      <c r="IS26" s="58">
        <f t="shared" si="158"/>
        <v>3214.8909790192979</v>
      </c>
      <c r="IT26" s="58">
        <f t="shared" si="158"/>
        <v>3805.4781899817999</v>
      </c>
      <c r="IU26" s="58">
        <f t="shared" si="158"/>
        <v>4086.5387908510015</v>
      </c>
      <c r="IV26" s="58">
        <f t="shared" si="158"/>
        <v>4346.3084717907213</v>
      </c>
      <c r="IW26" s="58">
        <f t="shared" si="158"/>
        <v>4493.5778776730449</v>
      </c>
      <c r="IX26" s="71" t="str">
        <f t="shared" si="55"/>
        <v>Erholungsfläche</v>
      </c>
      <c r="IY26" s="63">
        <f t="shared" si="159"/>
        <v>32017.36458235978</v>
      </c>
      <c r="IZ26" s="63">
        <f t="shared" si="159"/>
        <v>33643.016425951784</v>
      </c>
      <c r="JA26" s="63">
        <f t="shared" si="159"/>
        <v>37646.167780053445</v>
      </c>
      <c r="JB26" s="63">
        <f t="shared" si="159"/>
        <v>39116.882668106584</v>
      </c>
      <c r="JC26" s="63">
        <f t="shared" si="159"/>
        <v>40198.379957909208</v>
      </c>
      <c r="JD26" s="63">
        <f t="shared" si="159"/>
        <v>41965.691016076344</v>
      </c>
      <c r="JE26" s="63">
        <f t="shared" si="159"/>
        <v>44408.787549507419</v>
      </c>
      <c r="JF26" s="63">
        <f t="shared" si="159"/>
        <v>47394.668761600544</v>
      </c>
      <c r="JG26" s="63">
        <f t="shared" si="159"/>
        <v>50095.774813001313</v>
      </c>
      <c r="JH26" s="63">
        <f t="shared" si="159"/>
        <v>51785.542876717052</v>
      </c>
      <c r="JI26" s="63">
        <f t="shared" si="159"/>
        <v>53849.70646681435</v>
      </c>
      <c r="JJ26" s="63">
        <f t="shared" si="159"/>
        <v>55536.342049174098</v>
      </c>
      <c r="JK26" s="63">
        <f t="shared" si="159"/>
        <v>56683.164807242356</v>
      </c>
      <c r="JL26" s="63">
        <f t="shared" si="159"/>
        <v>58073.367750630481</v>
      </c>
      <c r="JM26" s="62" t="str">
        <f t="shared" si="6"/>
        <v>Erholungsfläche</v>
      </c>
      <c r="JN26" s="64">
        <f t="shared" si="163"/>
        <v>30935.84816050197</v>
      </c>
      <c r="JO26" s="64">
        <f t="shared" si="160"/>
        <v>32496.896337704486</v>
      </c>
      <c r="JP26" s="64">
        <f t="shared" si="160"/>
        <v>36077.549692136352</v>
      </c>
      <c r="JQ26" s="64">
        <f t="shared" si="160"/>
        <v>37217.364838008143</v>
      </c>
      <c r="JR26" s="64">
        <f t="shared" si="160"/>
        <v>38213.177322519667</v>
      </c>
      <c r="JS26" s="64">
        <f t="shared" si="160"/>
        <v>39163.253292602909</v>
      </c>
      <c r="JT26" s="64">
        <f t="shared" si="160"/>
        <v>40496.863740506567</v>
      </c>
      <c r="JU26" s="64">
        <f t="shared" si="160"/>
        <v>41601.73890179937</v>
      </c>
      <c r="JV26" s="64">
        <f t="shared" si="160"/>
        <v>42920.452037406729</v>
      </c>
      <c r="JW26" s="64">
        <f t="shared" si="160"/>
        <v>44439.0769328651</v>
      </c>
      <c r="JX26" s="64">
        <f t="shared" si="160"/>
        <v>46313.771358006677</v>
      </c>
      <c r="JY26" s="64">
        <f t="shared" si="160"/>
        <v>47900.342427206779</v>
      </c>
      <c r="JZ26" s="64">
        <f t="shared" si="160"/>
        <v>49037.766535676114</v>
      </c>
      <c r="KA26" s="64">
        <f t="shared" si="160"/>
        <v>50382.849625252144</v>
      </c>
    </row>
    <row r="27" spans="1:287" x14ac:dyDescent="0.25">
      <c r="A27" s="58" t="str">
        <f t="shared" si="161"/>
        <v>Friedhöfe</v>
      </c>
      <c r="B27" s="58">
        <f t="shared" si="162"/>
        <v>100.2</v>
      </c>
      <c r="C27" s="58">
        <f t="shared" si="162"/>
        <v>102</v>
      </c>
      <c r="D27" s="58">
        <f t="shared" si="162"/>
        <v>165.75</v>
      </c>
      <c r="E27" s="58">
        <f t="shared" si="162"/>
        <v>128.85</v>
      </c>
      <c r="F27" s="58">
        <f t="shared" si="162"/>
        <v>155.69999999999999</v>
      </c>
      <c r="G27" s="58">
        <f t="shared" si="162"/>
        <v>159.30000000000001</v>
      </c>
      <c r="H27" s="58">
        <f t="shared" si="162"/>
        <v>160.5</v>
      </c>
      <c r="I27" s="58">
        <f t="shared" si="162"/>
        <v>160.05000000000001</v>
      </c>
      <c r="J27" s="58">
        <f t="shared" si="162"/>
        <v>159.97743</v>
      </c>
      <c r="K27" s="58">
        <f t="shared" si="162"/>
        <v>159.76258499999997</v>
      </c>
      <c r="L27" s="58">
        <f t="shared" si="162"/>
        <v>160.47299999999998</v>
      </c>
      <c r="M27" s="58">
        <f t="shared" si="162"/>
        <v>163.05000000000001</v>
      </c>
      <c r="N27" s="58">
        <f t="shared" si="162"/>
        <v>162.9</v>
      </c>
      <c r="O27" s="58">
        <f t="shared" si="162"/>
        <v>162.44999999999999</v>
      </c>
      <c r="P27" s="58">
        <f t="shared" si="162"/>
        <v>163.35</v>
      </c>
      <c r="Q27" s="58">
        <f t="shared" si="162"/>
        <v>163.35</v>
      </c>
      <c r="R27" s="57" t="str">
        <f t="shared" si="129"/>
        <v>Friedhöfe</v>
      </c>
      <c r="S27" s="58">
        <f t="shared" si="130"/>
        <v>44.85</v>
      </c>
      <c r="T27" s="58">
        <f t="shared" si="130"/>
        <v>43.8</v>
      </c>
      <c r="U27" s="58">
        <f t="shared" si="130"/>
        <v>43.35</v>
      </c>
      <c r="V27" s="58">
        <f t="shared" si="130"/>
        <v>124.35</v>
      </c>
      <c r="W27" s="58">
        <f t="shared" si="130"/>
        <v>124.28700000000001</v>
      </c>
      <c r="X27" s="58">
        <f t="shared" si="130"/>
        <v>124.3695</v>
      </c>
      <c r="Y27" s="58">
        <f t="shared" si="130"/>
        <v>124.50749999999999</v>
      </c>
      <c r="Z27" s="58">
        <f t="shared" si="130"/>
        <v>124.79028</v>
      </c>
      <c r="AA27" s="58">
        <f t="shared" si="130"/>
        <v>124.19999999999999</v>
      </c>
      <c r="AB27" s="58">
        <f t="shared" si="130"/>
        <v>124.2</v>
      </c>
      <c r="AC27" s="58">
        <f t="shared" si="130"/>
        <v>121.64030999999999</v>
      </c>
      <c r="AD27" s="58">
        <f t="shared" si="130"/>
        <v>121.61397000000001</v>
      </c>
      <c r="AE27" s="58">
        <f t="shared" si="130"/>
        <v>121.59</v>
      </c>
      <c r="AF27" s="58">
        <f t="shared" si="130"/>
        <v>121.83</v>
      </c>
      <c r="AG27" s="58">
        <f t="shared" si="130"/>
        <v>121.83467999999999</v>
      </c>
      <c r="AH27" s="57" t="str">
        <f t="shared" si="131"/>
        <v>Friedhöfe</v>
      </c>
      <c r="AI27" s="58">
        <f t="shared" si="132"/>
        <v>42.6</v>
      </c>
      <c r="AJ27" s="58">
        <f t="shared" si="132"/>
        <v>54.9</v>
      </c>
      <c r="AK27" s="58">
        <f t="shared" si="132"/>
        <v>55.35</v>
      </c>
      <c r="AL27" s="58">
        <f t="shared" si="132"/>
        <v>50.7</v>
      </c>
      <c r="AM27" s="58">
        <f t="shared" si="132"/>
        <v>52.05</v>
      </c>
      <c r="AN27" s="58">
        <f t="shared" si="132"/>
        <v>52.05</v>
      </c>
      <c r="AO27" s="58">
        <f t="shared" si="132"/>
        <v>52.05</v>
      </c>
      <c r="AP27" s="58">
        <f t="shared" si="132"/>
        <v>52.031999999999996</v>
      </c>
      <c r="AQ27" s="58">
        <f t="shared" si="132"/>
        <v>52.05</v>
      </c>
      <c r="AR27" s="58">
        <f t="shared" si="132"/>
        <v>52.05</v>
      </c>
      <c r="AS27" s="58">
        <f t="shared" si="132"/>
        <v>52.05299999999999</v>
      </c>
      <c r="AT27" s="58">
        <f t="shared" si="132"/>
        <v>52.05</v>
      </c>
      <c r="AU27" s="58">
        <f t="shared" si="132"/>
        <v>52.14</v>
      </c>
      <c r="AV27" s="58">
        <f t="shared" si="132"/>
        <v>52.08</v>
      </c>
      <c r="AW27" s="58">
        <f t="shared" si="132"/>
        <v>52.081499999999998</v>
      </c>
      <c r="AX27" s="57" t="str">
        <f t="shared" si="133"/>
        <v>Friedhöfe</v>
      </c>
      <c r="AY27" s="58">
        <f t="shared" si="134"/>
        <v>859.8</v>
      </c>
      <c r="AZ27" s="58">
        <f t="shared" si="134"/>
        <v>929.55</v>
      </c>
      <c r="BA27" s="58">
        <f t="shared" si="134"/>
        <v>1077.1500000000001</v>
      </c>
      <c r="BB27" s="58">
        <f t="shared" si="134"/>
        <v>1160.0999999999999</v>
      </c>
      <c r="BC27" s="58">
        <f t="shared" si="134"/>
        <v>1163.5604999999998</v>
      </c>
      <c r="BD27" s="58">
        <f t="shared" si="134"/>
        <v>1168.9979999999998</v>
      </c>
      <c r="BE27" s="58">
        <f t="shared" si="134"/>
        <v>1184.25</v>
      </c>
      <c r="BF27" s="58">
        <f t="shared" si="134"/>
        <v>1189.578</v>
      </c>
      <c r="BG27" s="58">
        <f t="shared" si="134"/>
        <v>1201.7954999999999</v>
      </c>
      <c r="BH27" s="58">
        <f t="shared" si="134"/>
        <v>1208.5844999999999</v>
      </c>
      <c r="BI27" s="58">
        <f t="shared" si="134"/>
        <v>1218.2370000000001</v>
      </c>
      <c r="BJ27" s="58">
        <f t="shared" si="134"/>
        <v>1230.1665</v>
      </c>
      <c r="BK27" s="58">
        <f t="shared" si="134"/>
        <v>1229.2949999999998</v>
      </c>
      <c r="BL27" s="58">
        <f t="shared" si="134"/>
        <v>1225.9949999999999</v>
      </c>
      <c r="BM27" s="58">
        <f t="shared" si="134"/>
        <v>1174.0815</v>
      </c>
      <c r="BN27" s="57" t="str">
        <f t="shared" si="135"/>
        <v>Friedhöfe</v>
      </c>
      <c r="BO27" s="58">
        <f t="shared" si="136"/>
        <v>85.5</v>
      </c>
      <c r="BP27" s="58">
        <f t="shared" si="136"/>
        <v>86.55</v>
      </c>
      <c r="BQ27" s="58">
        <f t="shared" si="136"/>
        <v>86.7</v>
      </c>
      <c r="BR27" s="58">
        <f t="shared" si="136"/>
        <v>87.9</v>
      </c>
      <c r="BS27" s="58">
        <f t="shared" si="136"/>
        <v>87.75</v>
      </c>
      <c r="BT27" s="58">
        <f t="shared" si="136"/>
        <v>87.75</v>
      </c>
      <c r="BU27" s="58">
        <f t="shared" si="136"/>
        <v>87.814499999999995</v>
      </c>
      <c r="BV27" s="58">
        <f t="shared" si="136"/>
        <v>94.636499999999998</v>
      </c>
      <c r="BW27" s="58">
        <f t="shared" si="136"/>
        <v>94.68</v>
      </c>
      <c r="BX27" s="58">
        <f t="shared" si="136"/>
        <v>94.723500000000001</v>
      </c>
      <c r="BY27" s="58">
        <f t="shared" si="136"/>
        <v>94.714499999999987</v>
      </c>
      <c r="BZ27" s="58">
        <f t="shared" si="136"/>
        <v>94.942499999999995</v>
      </c>
      <c r="CA27" s="58">
        <f t="shared" si="136"/>
        <v>95.64</v>
      </c>
      <c r="CB27" s="58">
        <f t="shared" si="136"/>
        <v>95.984999999999999</v>
      </c>
      <c r="CC27" s="58">
        <f t="shared" si="136"/>
        <v>96.601500000000001</v>
      </c>
      <c r="CD27" s="57" t="str">
        <f t="shared" si="137"/>
        <v>Friedhöfe</v>
      </c>
      <c r="CE27" s="58">
        <f t="shared" si="138"/>
        <v>434.85</v>
      </c>
      <c r="CF27" s="58">
        <f t="shared" si="138"/>
        <v>461.4</v>
      </c>
      <c r="CG27" s="58">
        <f t="shared" si="138"/>
        <v>477.9</v>
      </c>
      <c r="CH27" s="58">
        <f t="shared" si="138"/>
        <v>495.15</v>
      </c>
      <c r="CI27" s="58">
        <f t="shared" si="138"/>
        <v>499.15199999999999</v>
      </c>
      <c r="CJ27" s="58">
        <f t="shared" si="138"/>
        <v>507.49650000000003</v>
      </c>
      <c r="CK27" s="58">
        <f t="shared" si="138"/>
        <v>509.55</v>
      </c>
      <c r="CL27" s="58">
        <f t="shared" si="138"/>
        <v>513.28649999999993</v>
      </c>
      <c r="CM27" s="58">
        <f t="shared" si="138"/>
        <v>515.47349999999994</v>
      </c>
      <c r="CN27" s="58">
        <f t="shared" si="138"/>
        <v>517.5</v>
      </c>
      <c r="CO27" s="58">
        <f t="shared" si="138"/>
        <v>518.25</v>
      </c>
      <c r="CP27" s="58">
        <f t="shared" si="138"/>
        <v>522</v>
      </c>
      <c r="CQ27" s="58">
        <f t="shared" si="138"/>
        <v>523.95000000000005</v>
      </c>
      <c r="CR27" s="58">
        <f t="shared" si="138"/>
        <v>525</v>
      </c>
      <c r="CS27" s="58">
        <f t="shared" si="138"/>
        <v>526.20000000000005</v>
      </c>
      <c r="CT27" s="57" t="str">
        <f t="shared" si="139"/>
        <v>Friedhöfe</v>
      </c>
      <c r="CU27" s="58">
        <f t="shared" si="140"/>
        <v>268.05</v>
      </c>
      <c r="CV27" s="58">
        <f t="shared" si="140"/>
        <v>348</v>
      </c>
      <c r="CW27" s="58">
        <f t="shared" si="140"/>
        <v>351.75</v>
      </c>
      <c r="CX27" s="58">
        <f t="shared" si="140"/>
        <v>361.65</v>
      </c>
      <c r="CY27" s="58">
        <f t="shared" si="140"/>
        <v>359.84699999999998</v>
      </c>
      <c r="CZ27" s="58">
        <f t="shared" si="140"/>
        <v>359.10900000000004</v>
      </c>
      <c r="DA27" s="58">
        <f t="shared" si="140"/>
        <v>359.70450000000005</v>
      </c>
      <c r="DB27" s="58">
        <f t="shared" si="140"/>
        <v>362.02199999999999</v>
      </c>
      <c r="DC27" s="58">
        <f t="shared" si="140"/>
        <v>371.85</v>
      </c>
      <c r="DD27" s="58">
        <f t="shared" si="140"/>
        <v>374.1</v>
      </c>
      <c r="DE27" s="58">
        <f t="shared" si="140"/>
        <v>374.7</v>
      </c>
      <c r="DF27" s="58">
        <f t="shared" si="140"/>
        <v>374.99400000000003</v>
      </c>
      <c r="DG27" s="58">
        <f t="shared" si="140"/>
        <v>373.65</v>
      </c>
      <c r="DH27" s="58">
        <f t="shared" si="140"/>
        <v>440.25</v>
      </c>
      <c r="DI27" s="58">
        <f t="shared" si="140"/>
        <v>440.69549999999998</v>
      </c>
      <c r="DJ27" s="57" t="str">
        <f t="shared" si="141"/>
        <v>Friedhöfe</v>
      </c>
      <c r="DK27" s="58"/>
      <c r="DL27" s="58">
        <f t="shared" si="142"/>
        <v>259.2</v>
      </c>
      <c r="DM27" s="58">
        <f t="shared" si="142"/>
        <v>258.14999999999998</v>
      </c>
      <c r="DN27" s="58">
        <f t="shared" si="142"/>
        <v>251.7</v>
      </c>
      <c r="DO27" s="58">
        <f t="shared" si="142"/>
        <v>250.16549999999998</v>
      </c>
      <c r="DP27" s="58">
        <f t="shared" si="142"/>
        <v>250.8</v>
      </c>
      <c r="DQ27" s="58">
        <f t="shared" si="142"/>
        <v>250.05</v>
      </c>
      <c r="DR27" s="58">
        <f t="shared" si="142"/>
        <v>250.5</v>
      </c>
      <c r="DS27" s="58">
        <f t="shared" si="142"/>
        <v>250.5</v>
      </c>
      <c r="DT27" s="58">
        <f t="shared" si="142"/>
        <v>250.8</v>
      </c>
      <c r="DU27" s="58">
        <f t="shared" si="142"/>
        <v>252.9</v>
      </c>
      <c r="DV27" s="58">
        <f t="shared" si="142"/>
        <v>251.7</v>
      </c>
      <c r="DW27" s="58">
        <f t="shared" si="142"/>
        <v>252.6</v>
      </c>
      <c r="DX27" s="58">
        <f t="shared" si="142"/>
        <v>253.27500000000001</v>
      </c>
      <c r="DY27" s="58">
        <f t="shared" si="142"/>
        <v>254.15106</v>
      </c>
      <c r="DZ27" s="57" t="str">
        <f t="shared" si="143"/>
        <v>Friedhöfe</v>
      </c>
      <c r="EA27" s="58">
        <f t="shared" si="144"/>
        <v>278.10000000000002</v>
      </c>
      <c r="EB27" s="58">
        <f t="shared" si="144"/>
        <v>283.35000000000002</v>
      </c>
      <c r="EC27" s="58">
        <f t="shared" si="144"/>
        <v>285.89999999999998</v>
      </c>
      <c r="ED27" s="58">
        <f t="shared" si="144"/>
        <v>290.85000000000002</v>
      </c>
      <c r="EE27" s="58">
        <f t="shared" si="144"/>
        <v>291.30450000000002</v>
      </c>
      <c r="EF27" s="58">
        <f t="shared" si="144"/>
        <v>291.69</v>
      </c>
      <c r="EG27" s="58">
        <f t="shared" si="144"/>
        <v>291.94799999999998</v>
      </c>
      <c r="EH27" s="58">
        <f t="shared" si="144"/>
        <v>292.74196499999999</v>
      </c>
      <c r="EI27" s="58">
        <f t="shared" si="144"/>
        <v>293.38300500000003</v>
      </c>
      <c r="EJ27" s="58">
        <f t="shared" si="144"/>
        <v>294.41250000000002</v>
      </c>
      <c r="EK27" s="58">
        <f t="shared" si="144"/>
        <v>295.23363000000001</v>
      </c>
      <c r="EL27" s="58">
        <f t="shared" si="144"/>
        <v>295.63573500000001</v>
      </c>
      <c r="EM27" s="58">
        <f t="shared" si="144"/>
        <v>295.26</v>
      </c>
      <c r="EN27" s="58">
        <f t="shared" si="144"/>
        <v>295.14</v>
      </c>
      <c r="EO27" s="58">
        <f t="shared" si="144"/>
        <v>294.86322000000001</v>
      </c>
      <c r="EP27" s="57" t="str">
        <f t="shared" si="145"/>
        <v>Friedhöfe</v>
      </c>
      <c r="EQ27" s="58">
        <f t="shared" si="146"/>
        <v>189</v>
      </c>
      <c r="ER27" s="58">
        <f t="shared" si="146"/>
        <v>191.7</v>
      </c>
      <c r="ES27" s="58">
        <f t="shared" si="146"/>
        <v>192.75</v>
      </c>
      <c r="ET27" s="58">
        <f t="shared" si="146"/>
        <v>190.65</v>
      </c>
      <c r="EU27" s="58">
        <f t="shared" si="146"/>
        <v>188.7045</v>
      </c>
      <c r="EV27" s="58">
        <f t="shared" si="146"/>
        <v>186.828</v>
      </c>
      <c r="EW27" s="58">
        <f t="shared" si="146"/>
        <v>184.953</v>
      </c>
      <c r="EX27" s="58">
        <f t="shared" si="146"/>
        <v>183.07755</v>
      </c>
      <c r="EY27" s="58">
        <f t="shared" si="146"/>
        <v>186.27152999999998</v>
      </c>
      <c r="EZ27" s="58">
        <f t="shared" si="146"/>
        <v>182.55</v>
      </c>
      <c r="FA27" s="58">
        <f t="shared" si="146"/>
        <v>188.28398999999999</v>
      </c>
      <c r="FB27" s="58">
        <f t="shared" si="146"/>
        <v>189.59046000000001</v>
      </c>
      <c r="FC27" s="58">
        <f t="shared" si="146"/>
        <v>189.78</v>
      </c>
      <c r="FD27" s="58">
        <f t="shared" si="146"/>
        <v>191.64</v>
      </c>
      <c r="FE27" s="58">
        <f t="shared" si="146"/>
        <v>198.31624500000001</v>
      </c>
      <c r="FF27" s="57" t="str">
        <f t="shared" si="147"/>
        <v>Friedhöfe</v>
      </c>
      <c r="FG27" s="58">
        <f t="shared" si="148"/>
        <v>374.76</v>
      </c>
      <c r="FH27" s="58">
        <f t="shared" si="148"/>
        <v>390.87</v>
      </c>
      <c r="FI27" s="58">
        <f t="shared" si="148"/>
        <v>421.2</v>
      </c>
      <c r="FJ27" s="58">
        <f t="shared" si="148"/>
        <v>449.85</v>
      </c>
      <c r="FK27" s="58">
        <f t="shared" si="148"/>
        <v>457.35</v>
      </c>
      <c r="FL27" s="58">
        <f t="shared" si="148"/>
        <v>465.3</v>
      </c>
      <c r="FM27" s="58">
        <f t="shared" si="148"/>
        <v>464.97449999999998</v>
      </c>
      <c r="FN27" s="58">
        <f t="shared" si="148"/>
        <v>464.23349999999999</v>
      </c>
      <c r="FO27" s="58">
        <f t="shared" si="148"/>
        <v>466.65</v>
      </c>
      <c r="FP27" s="58">
        <f t="shared" si="148"/>
        <v>474.88499999999999</v>
      </c>
      <c r="FQ27" s="58">
        <f t="shared" si="148"/>
        <v>475.077</v>
      </c>
      <c r="FR27" s="58">
        <f t="shared" si="148"/>
        <v>475.98599999999999</v>
      </c>
      <c r="FS27" s="58">
        <f t="shared" si="148"/>
        <v>475.48500000000001</v>
      </c>
      <c r="FT27" s="58">
        <f t="shared" si="148"/>
        <v>478.38</v>
      </c>
      <c r="FU27" s="58">
        <f t="shared" si="148"/>
        <v>479.99699999999996</v>
      </c>
      <c r="FV27" s="57" t="str">
        <f t="shared" si="149"/>
        <v>Friedhöfe</v>
      </c>
      <c r="FW27" s="58">
        <f t="shared" si="150"/>
        <v>598.65</v>
      </c>
      <c r="FX27" s="58">
        <f t="shared" si="150"/>
        <v>612.75</v>
      </c>
      <c r="FY27" s="58">
        <f t="shared" si="150"/>
        <v>617.4</v>
      </c>
      <c r="FZ27" s="58">
        <f t="shared" si="150"/>
        <v>627.45000000000005</v>
      </c>
      <c r="GA27" s="58">
        <f t="shared" si="150"/>
        <v>628.46550000000002</v>
      </c>
      <c r="GB27" s="58">
        <f t="shared" si="150"/>
        <v>626.51699999999994</v>
      </c>
      <c r="GC27" s="58">
        <f t="shared" si="150"/>
        <v>621.62849999999992</v>
      </c>
      <c r="GD27" s="58">
        <f t="shared" si="150"/>
        <v>604.006575</v>
      </c>
      <c r="GE27" s="58">
        <f t="shared" si="150"/>
        <v>589.77076499999998</v>
      </c>
      <c r="GF27" s="58">
        <f t="shared" si="150"/>
        <v>591.00599999999997</v>
      </c>
      <c r="GG27" s="58">
        <f t="shared" si="150"/>
        <v>589.78800000000001</v>
      </c>
      <c r="GH27" s="58">
        <f t="shared" si="150"/>
        <v>590.70315000000005</v>
      </c>
      <c r="GI27" s="58">
        <f t="shared" si="150"/>
        <v>597.375</v>
      </c>
      <c r="GJ27" s="58">
        <f t="shared" si="150"/>
        <v>599.20500000000004</v>
      </c>
      <c r="GK27" s="58">
        <f t="shared" si="150"/>
        <v>642.82138820139448</v>
      </c>
      <c r="GL27" s="57" t="str">
        <f t="shared" si="151"/>
        <v>Friedhöfe</v>
      </c>
      <c r="GM27" s="58"/>
      <c r="GN27" s="58">
        <f t="shared" si="152"/>
        <v>179.1</v>
      </c>
      <c r="GO27" s="58">
        <f t="shared" si="152"/>
        <v>177.45</v>
      </c>
      <c r="GP27" s="58">
        <f t="shared" si="152"/>
        <v>177</v>
      </c>
      <c r="GQ27" s="58">
        <f t="shared" si="152"/>
        <v>176.77349999999998</v>
      </c>
      <c r="GR27" s="58">
        <f t="shared" si="152"/>
        <v>176.4975</v>
      </c>
      <c r="GS27" s="58">
        <f t="shared" si="152"/>
        <v>176.25</v>
      </c>
      <c r="GT27" s="58">
        <f t="shared" si="152"/>
        <v>176.23989</v>
      </c>
      <c r="GU27" s="58">
        <f t="shared" si="152"/>
        <v>176.38795500000001</v>
      </c>
      <c r="GV27" s="58">
        <f t="shared" si="152"/>
        <v>176.45399999999998</v>
      </c>
      <c r="GW27" s="58">
        <f t="shared" si="152"/>
        <v>176.49253499999998</v>
      </c>
      <c r="GX27" s="58">
        <f t="shared" si="152"/>
        <v>176.338605</v>
      </c>
      <c r="GY27" s="58">
        <f t="shared" si="152"/>
        <v>176.26499999999999</v>
      </c>
      <c r="GZ27" s="58">
        <f t="shared" si="152"/>
        <v>176.28</v>
      </c>
      <c r="HA27" s="58">
        <f t="shared" si="152"/>
        <v>176.74629000000002</v>
      </c>
      <c r="HB27" s="57" t="str">
        <f t="shared" si="153"/>
        <v>Friedhöfe</v>
      </c>
      <c r="HC27" s="58"/>
      <c r="HD27" s="58">
        <f t="shared" si="154"/>
        <v>289.05</v>
      </c>
      <c r="HE27" s="58">
        <f t="shared" si="154"/>
        <v>286.2</v>
      </c>
      <c r="HF27" s="58">
        <f t="shared" si="154"/>
        <v>259.35000000000002</v>
      </c>
      <c r="HG27" s="58">
        <f t="shared" si="154"/>
        <v>263.697</v>
      </c>
      <c r="HH27" s="58">
        <f t="shared" si="154"/>
        <v>263.697</v>
      </c>
      <c r="HI27" s="58">
        <f t="shared" si="154"/>
        <v>262.64699999999999</v>
      </c>
      <c r="HJ27" s="58">
        <f t="shared" si="154"/>
        <v>260.77350000000001</v>
      </c>
      <c r="HK27" s="58">
        <f t="shared" si="154"/>
        <v>264.36883499999999</v>
      </c>
      <c r="HL27" s="58">
        <f t="shared" si="154"/>
        <v>275.14349999999996</v>
      </c>
      <c r="HM27" s="58">
        <f t="shared" si="154"/>
        <v>276.50755500000002</v>
      </c>
      <c r="HN27" s="58">
        <f t="shared" si="154"/>
        <v>276.70769999999999</v>
      </c>
      <c r="HO27" s="58">
        <f t="shared" si="154"/>
        <v>275.19</v>
      </c>
      <c r="HP27" s="58">
        <f t="shared" si="154"/>
        <v>274.84500000000003</v>
      </c>
      <c r="HQ27" s="58">
        <f t="shared" si="154"/>
        <v>274.43719499999997</v>
      </c>
      <c r="HR27" s="57" t="str">
        <f t="shared" si="155"/>
        <v>Friedhöfe</v>
      </c>
      <c r="HS27" s="58"/>
      <c r="HT27" s="58">
        <f t="shared" si="156"/>
        <v>360.45</v>
      </c>
      <c r="HU27" s="58">
        <f t="shared" si="156"/>
        <v>359.7</v>
      </c>
      <c r="HV27" s="58">
        <f t="shared" si="156"/>
        <v>352.5</v>
      </c>
      <c r="HW27" s="58">
        <f t="shared" si="156"/>
        <v>351.11700000000002</v>
      </c>
      <c r="HX27" s="58">
        <f t="shared" si="156"/>
        <v>348.9</v>
      </c>
      <c r="HY27" s="58">
        <f t="shared" si="156"/>
        <v>347.55</v>
      </c>
      <c r="HZ27" s="58">
        <f t="shared" si="156"/>
        <v>343.53299999999996</v>
      </c>
      <c r="IA27" s="58">
        <f t="shared" si="156"/>
        <v>337.38749999999999</v>
      </c>
      <c r="IB27" s="58">
        <f t="shared" si="156"/>
        <v>336.57449999999994</v>
      </c>
      <c r="IC27" s="58">
        <f t="shared" si="156"/>
        <v>335.55</v>
      </c>
      <c r="ID27" s="58">
        <f t="shared" si="156"/>
        <v>333.6</v>
      </c>
      <c r="IE27" s="58">
        <f t="shared" si="156"/>
        <v>327.9</v>
      </c>
      <c r="IF27" s="58">
        <f t="shared" si="156"/>
        <v>327.14999999999998</v>
      </c>
      <c r="IG27" s="58">
        <f t="shared" si="156"/>
        <v>327.3</v>
      </c>
      <c r="IH27" s="57" t="str">
        <f t="shared" si="157"/>
        <v>Friedhöfe</v>
      </c>
      <c r="II27" s="58"/>
      <c r="IJ27" s="58">
        <f t="shared" si="158"/>
        <v>216.75</v>
      </c>
      <c r="IK27" s="58">
        <f t="shared" si="158"/>
        <v>210.45</v>
      </c>
      <c r="IL27" s="58">
        <f t="shared" si="158"/>
        <v>209.55</v>
      </c>
      <c r="IM27" s="58">
        <f t="shared" si="158"/>
        <v>207.45</v>
      </c>
      <c r="IN27" s="58">
        <f t="shared" si="158"/>
        <v>207.27599999999998</v>
      </c>
      <c r="IO27" s="58">
        <f t="shared" si="158"/>
        <v>205.64400000000001</v>
      </c>
      <c r="IP27" s="58">
        <f t="shared" si="158"/>
        <v>203.61600000000001</v>
      </c>
      <c r="IQ27" s="58">
        <f t="shared" si="158"/>
        <v>204.02487000000002</v>
      </c>
      <c r="IR27" s="58">
        <f t="shared" si="158"/>
        <v>202.31099999999998</v>
      </c>
      <c r="IS27" s="58">
        <f t="shared" si="158"/>
        <v>199.46043</v>
      </c>
      <c r="IT27" s="58">
        <f t="shared" si="158"/>
        <v>199.5</v>
      </c>
      <c r="IU27" s="58">
        <f t="shared" si="158"/>
        <v>197.535</v>
      </c>
      <c r="IV27" s="58">
        <f t="shared" si="158"/>
        <v>196.125</v>
      </c>
      <c r="IW27" s="58">
        <f t="shared" si="158"/>
        <v>195.33514500000001</v>
      </c>
      <c r="IX27" s="71" t="str">
        <f t="shared" si="55"/>
        <v>Friedhöfe</v>
      </c>
      <c r="IY27" s="63">
        <f t="shared" si="159"/>
        <v>4873.1699999999992</v>
      </c>
      <c r="IZ27" s="63">
        <f t="shared" si="159"/>
        <v>5030.2500000000009</v>
      </c>
      <c r="JA27" s="63">
        <f t="shared" si="159"/>
        <v>5244.45</v>
      </c>
      <c r="JB27" s="63">
        <f t="shared" si="159"/>
        <v>5260.9740000000002</v>
      </c>
      <c r="JC27" s="63">
        <f t="shared" si="159"/>
        <v>5277.7785000000003</v>
      </c>
      <c r="JD27" s="63">
        <f t="shared" si="159"/>
        <v>5283.5715</v>
      </c>
      <c r="JE27" s="63">
        <f t="shared" si="159"/>
        <v>5275.0446899999997</v>
      </c>
      <c r="JF27" s="63">
        <f t="shared" si="159"/>
        <v>5288.5560450000003</v>
      </c>
      <c r="JG27" s="63">
        <f t="shared" si="159"/>
        <v>5315.7674999999999</v>
      </c>
      <c r="JH27" s="63">
        <f t="shared" si="159"/>
        <v>5331.9379499999995</v>
      </c>
      <c r="JI27" s="63">
        <f t="shared" si="159"/>
        <v>5348.4286199999997</v>
      </c>
      <c r="JJ27" s="63">
        <f t="shared" si="159"/>
        <v>5346.1049999999996</v>
      </c>
      <c r="JK27" s="63">
        <f t="shared" si="159"/>
        <v>5416.5300000000007</v>
      </c>
      <c r="JL27" s="63">
        <f t="shared" si="159"/>
        <v>5418.8122232013948</v>
      </c>
      <c r="JM27" s="62" t="str">
        <f t="shared" si="6"/>
        <v>Friedhöfe</v>
      </c>
      <c r="JN27" s="64">
        <f t="shared" si="163"/>
        <v>4584.119999999999</v>
      </c>
      <c r="JO27" s="64">
        <f t="shared" si="160"/>
        <v>4744.0500000000011</v>
      </c>
      <c r="JP27" s="64">
        <f t="shared" si="160"/>
        <v>4985.0999999999995</v>
      </c>
      <c r="JQ27" s="64">
        <f t="shared" si="160"/>
        <v>4997.277</v>
      </c>
      <c r="JR27" s="64">
        <f t="shared" si="160"/>
        <v>5014.0815000000002</v>
      </c>
      <c r="JS27" s="64">
        <f t="shared" si="160"/>
        <v>5020.9245000000001</v>
      </c>
      <c r="JT27" s="64">
        <f t="shared" si="160"/>
        <v>5014.2711899999995</v>
      </c>
      <c r="JU27" s="64">
        <f t="shared" si="160"/>
        <v>5024.1872100000001</v>
      </c>
      <c r="JV27" s="64">
        <f t="shared" si="160"/>
        <v>5040.6239999999998</v>
      </c>
      <c r="JW27" s="64">
        <f t="shared" si="160"/>
        <v>5055.4303949999994</v>
      </c>
      <c r="JX27" s="64">
        <f t="shared" si="160"/>
        <v>5071.7209199999998</v>
      </c>
      <c r="JY27" s="64">
        <f t="shared" si="160"/>
        <v>5070.915</v>
      </c>
      <c r="JZ27" s="64">
        <f t="shared" si="160"/>
        <v>5141.6850000000004</v>
      </c>
      <c r="KA27" s="64">
        <f t="shared" si="160"/>
        <v>5144.3750282013953</v>
      </c>
    </row>
    <row r="28" spans="1:287" x14ac:dyDescent="0.25">
      <c r="A28" s="58" t="str">
        <f t="shared" si="161"/>
        <v>Verkehrsfläche</v>
      </c>
      <c r="B28" s="58">
        <f t="shared" si="162"/>
        <v>5832.1796554557213</v>
      </c>
      <c r="C28" s="58">
        <f t="shared" si="162"/>
        <v>5784.7500200184886</v>
      </c>
      <c r="D28" s="58">
        <f t="shared" si="162"/>
        <v>7684.5249048786136</v>
      </c>
      <c r="E28" s="58">
        <f t="shared" si="162"/>
        <v>9298.5094974686435</v>
      </c>
      <c r="F28" s="58">
        <f t="shared" si="162"/>
        <v>9461.2000000000007</v>
      </c>
      <c r="G28" s="58">
        <f t="shared" si="162"/>
        <v>9492.7496691362157</v>
      </c>
      <c r="H28" s="58">
        <f t="shared" si="162"/>
        <v>9502.8404833197928</v>
      </c>
      <c r="I28" s="58">
        <f t="shared" si="162"/>
        <v>9515.134867548375</v>
      </c>
      <c r="J28" s="58">
        <f t="shared" si="162"/>
        <v>9502.4099135006982</v>
      </c>
      <c r="K28" s="58">
        <f t="shared" si="162"/>
        <v>9527.6542897481359</v>
      </c>
      <c r="L28" s="58">
        <f t="shared" si="162"/>
        <v>9544.4858500092341</v>
      </c>
      <c r="M28" s="58">
        <f t="shared" si="162"/>
        <v>9577.6578967255282</v>
      </c>
      <c r="N28" s="58">
        <f t="shared" si="162"/>
        <v>9600.8960615406249</v>
      </c>
      <c r="O28" s="58">
        <f t="shared" si="162"/>
        <v>9606.4318850605978</v>
      </c>
      <c r="P28" s="58">
        <f t="shared" si="162"/>
        <v>9613.5906837454713</v>
      </c>
      <c r="Q28" s="58">
        <f t="shared" si="162"/>
        <v>9357.4101311121285</v>
      </c>
      <c r="R28" s="57" t="str">
        <f t="shared" si="129"/>
        <v>Verkehrsfläche</v>
      </c>
      <c r="S28" s="58">
        <f t="shared" si="130"/>
        <v>5689.3985609854917</v>
      </c>
      <c r="T28" s="58">
        <f t="shared" si="130"/>
        <v>5763.822227316301</v>
      </c>
      <c r="U28" s="58">
        <f t="shared" si="130"/>
        <v>5824.5568321800965</v>
      </c>
      <c r="V28" s="58">
        <f t="shared" si="130"/>
        <v>5862.1510366747625</v>
      </c>
      <c r="W28" s="58">
        <f t="shared" si="130"/>
        <v>5878.6935693775522</v>
      </c>
      <c r="X28" s="58">
        <f t="shared" si="130"/>
        <v>5921.3897563560413</v>
      </c>
      <c r="Y28" s="58">
        <f t="shared" si="130"/>
        <v>5960.9880204125038</v>
      </c>
      <c r="Z28" s="58">
        <f t="shared" si="130"/>
        <v>6124.6336836885512</v>
      </c>
      <c r="AA28" s="58">
        <f t="shared" si="130"/>
        <v>6112.488965263633</v>
      </c>
      <c r="AB28" s="58">
        <f t="shared" si="130"/>
        <v>6119.9751087903678</v>
      </c>
      <c r="AC28" s="58">
        <f t="shared" si="130"/>
        <v>6147.5821343294265</v>
      </c>
      <c r="AD28" s="58">
        <f t="shared" si="130"/>
        <v>6140.5617930205008</v>
      </c>
      <c r="AE28" s="58">
        <f t="shared" si="130"/>
        <v>6156.6146381205544</v>
      </c>
      <c r="AF28" s="58">
        <f t="shared" si="130"/>
        <v>6267.751502551866</v>
      </c>
      <c r="AG28" s="58">
        <f t="shared" si="130"/>
        <v>6316.9868427282618</v>
      </c>
      <c r="AH28" s="57" t="str">
        <f t="shared" si="131"/>
        <v>Verkehrsfläche</v>
      </c>
      <c r="AI28" s="58">
        <f t="shared" si="132"/>
        <v>3180.3054882617457</v>
      </c>
      <c r="AJ28" s="58">
        <f t="shared" si="132"/>
        <v>3139.6995421344177</v>
      </c>
      <c r="AK28" s="58">
        <f t="shared" si="132"/>
        <v>3171.7879517510937</v>
      </c>
      <c r="AL28" s="58">
        <f t="shared" si="132"/>
        <v>3147.1493547875702</v>
      </c>
      <c r="AM28" s="58">
        <f t="shared" si="132"/>
        <v>3153.3179324069115</v>
      </c>
      <c r="AN28" s="58">
        <f t="shared" si="132"/>
        <v>3165.0113956720616</v>
      </c>
      <c r="AO28" s="58">
        <f t="shared" si="132"/>
        <v>3135.7023780420491</v>
      </c>
      <c r="AP28" s="58">
        <f t="shared" si="132"/>
        <v>3145.9167220614349</v>
      </c>
      <c r="AQ28" s="58">
        <f t="shared" si="132"/>
        <v>3127.2246055512469</v>
      </c>
      <c r="AR28" s="58">
        <f t="shared" si="132"/>
        <v>3144.3543940494565</v>
      </c>
      <c r="AS28" s="58">
        <f t="shared" si="132"/>
        <v>3170.5125612803554</v>
      </c>
      <c r="AT28" s="58">
        <f t="shared" si="132"/>
        <v>3185.7699123576854</v>
      </c>
      <c r="AU28" s="58">
        <f t="shared" si="132"/>
        <v>3180.5759758719532</v>
      </c>
      <c r="AV28" s="58">
        <f t="shared" si="132"/>
        <v>3188.7454827214988</v>
      </c>
      <c r="AW28" s="58">
        <f t="shared" si="132"/>
        <v>3192.6549062307608</v>
      </c>
      <c r="AX28" s="57" t="str">
        <f t="shared" si="133"/>
        <v>Verkehrsfläche</v>
      </c>
      <c r="AY28" s="58">
        <f t="shared" si="134"/>
        <v>116239.83582170913</v>
      </c>
      <c r="AZ28" s="58">
        <f t="shared" si="134"/>
        <v>118809.29740316133</v>
      </c>
      <c r="BA28" s="58">
        <f t="shared" si="134"/>
        <v>121074.51616853716</v>
      </c>
      <c r="BB28" s="58">
        <f t="shared" si="134"/>
        <v>123800.0208074207</v>
      </c>
      <c r="BC28" s="58">
        <f t="shared" si="134"/>
        <v>124561.04459521722</v>
      </c>
      <c r="BD28" s="58">
        <f t="shared" si="134"/>
        <v>125318.78396017017</v>
      </c>
      <c r="BE28" s="58">
        <f t="shared" si="134"/>
        <v>126022.09704092896</v>
      </c>
      <c r="BF28" s="58">
        <f t="shared" si="134"/>
        <v>127017.06261431547</v>
      </c>
      <c r="BG28" s="58">
        <f t="shared" si="134"/>
        <v>127901.95125275411</v>
      </c>
      <c r="BH28" s="58">
        <f t="shared" si="134"/>
        <v>128715.03767150635</v>
      </c>
      <c r="BI28" s="58">
        <f t="shared" si="134"/>
        <v>129777.84503971958</v>
      </c>
      <c r="BJ28" s="58">
        <f t="shared" si="134"/>
        <v>130952.2558733608</v>
      </c>
      <c r="BK28" s="58">
        <f t="shared" si="134"/>
        <v>131629.28466233218</v>
      </c>
      <c r="BL28" s="58">
        <f t="shared" si="134"/>
        <v>132302.50548750791</v>
      </c>
      <c r="BM28" s="58">
        <f t="shared" si="134"/>
        <v>132902.51611530493</v>
      </c>
      <c r="BN28" s="57" t="str">
        <f t="shared" si="135"/>
        <v>Verkehrsfläche</v>
      </c>
      <c r="BO28" s="58">
        <f t="shared" si="136"/>
        <v>8217.7235136949384</v>
      </c>
      <c r="BP28" s="58">
        <f t="shared" si="136"/>
        <v>8347.9892482067335</v>
      </c>
      <c r="BQ28" s="58">
        <f t="shared" si="136"/>
        <v>8391.6346069693464</v>
      </c>
      <c r="BR28" s="58">
        <f t="shared" si="136"/>
        <v>8490.6716208409107</v>
      </c>
      <c r="BS28" s="58">
        <f t="shared" si="136"/>
        <v>8513.917940537729</v>
      </c>
      <c r="BT28" s="58">
        <f t="shared" si="136"/>
        <v>8527.2368807280363</v>
      </c>
      <c r="BU28" s="58">
        <f t="shared" si="136"/>
        <v>8540.6545327657022</v>
      </c>
      <c r="BV28" s="58">
        <f t="shared" si="136"/>
        <v>8580.9493922965285</v>
      </c>
      <c r="BW28" s="58">
        <f t="shared" si="136"/>
        <v>8604.1028001126488</v>
      </c>
      <c r="BX28" s="58">
        <f t="shared" si="136"/>
        <v>8635.2328144040821</v>
      </c>
      <c r="BY28" s="58">
        <f t="shared" si="136"/>
        <v>8644.6260355543363</v>
      </c>
      <c r="BZ28" s="58">
        <f t="shared" si="136"/>
        <v>8656.2840709377469</v>
      </c>
      <c r="CA28" s="58">
        <f t="shared" si="136"/>
        <v>8686.2687343380676</v>
      </c>
      <c r="CB28" s="58">
        <f t="shared" si="136"/>
        <v>8721.0235315692626</v>
      </c>
      <c r="CC28" s="58">
        <f t="shared" si="136"/>
        <v>8746.5444328349149</v>
      </c>
      <c r="CD28" s="57" t="str">
        <f t="shared" si="137"/>
        <v>Verkehrsfläche</v>
      </c>
      <c r="CE28" s="58">
        <f t="shared" si="138"/>
        <v>92974.437355418762</v>
      </c>
      <c r="CF28" s="58">
        <f t="shared" si="138"/>
        <v>95516.159742537508</v>
      </c>
      <c r="CG28" s="58">
        <f t="shared" si="138"/>
        <v>97189.361071916777</v>
      </c>
      <c r="CH28" s="58">
        <f t="shared" si="138"/>
        <v>98800.119983238517</v>
      </c>
      <c r="CI28" s="58">
        <f t="shared" si="138"/>
        <v>99197.197130001325</v>
      </c>
      <c r="CJ28" s="58">
        <f t="shared" si="138"/>
        <v>99664.549855839708</v>
      </c>
      <c r="CK28" s="58">
        <f t="shared" si="138"/>
        <v>100190.19582837239</v>
      </c>
      <c r="CL28" s="58">
        <f t="shared" si="138"/>
        <v>100522.1394865184</v>
      </c>
      <c r="CM28" s="58">
        <f t="shared" si="138"/>
        <v>100759.78889892217</v>
      </c>
      <c r="CN28" s="58">
        <f t="shared" si="138"/>
        <v>101090.43228287357</v>
      </c>
      <c r="CO28" s="58">
        <f t="shared" si="138"/>
        <v>101539.00020505181</v>
      </c>
      <c r="CP28" s="58">
        <f t="shared" si="138"/>
        <v>101903.84543827861</v>
      </c>
      <c r="CQ28" s="58">
        <f t="shared" si="138"/>
        <v>102168.69636867048</v>
      </c>
      <c r="CR28" s="58">
        <f t="shared" si="138"/>
        <v>102518.72118889287</v>
      </c>
      <c r="CS28" s="58">
        <f t="shared" si="138"/>
        <v>102793.12874576436</v>
      </c>
      <c r="CT28" s="57" t="str">
        <f t="shared" si="139"/>
        <v>Verkehrsfläche</v>
      </c>
      <c r="CU28" s="58">
        <f t="shared" si="140"/>
        <v>70815.959736525401</v>
      </c>
      <c r="CV28" s="58">
        <f t="shared" si="140"/>
        <v>71471.200289823959</v>
      </c>
      <c r="CW28" s="58">
        <f t="shared" si="140"/>
        <v>72067.602732488143</v>
      </c>
      <c r="CX28" s="58">
        <f t="shared" si="140"/>
        <v>72768.792097069541</v>
      </c>
      <c r="CY28" s="58">
        <f t="shared" si="140"/>
        <v>72921.535969918943</v>
      </c>
      <c r="CZ28" s="58">
        <f t="shared" si="140"/>
        <v>73165.505915216345</v>
      </c>
      <c r="DA28" s="58">
        <f t="shared" si="140"/>
        <v>73361.384876640426</v>
      </c>
      <c r="DB28" s="58">
        <f t="shared" si="140"/>
        <v>73602.883833166125</v>
      </c>
      <c r="DC28" s="58">
        <f t="shared" si="140"/>
        <v>73751.263721112686</v>
      </c>
      <c r="DD28" s="58">
        <f t="shared" si="140"/>
        <v>73863.062164118106</v>
      </c>
      <c r="DE28" s="58">
        <f t="shared" si="140"/>
        <v>73986.331396064445</v>
      </c>
      <c r="DF28" s="58">
        <f t="shared" si="140"/>
        <v>74058.796303851108</v>
      </c>
      <c r="DG28" s="58">
        <f t="shared" si="140"/>
        <v>74167.801826135095</v>
      </c>
      <c r="DH28" s="58">
        <f t="shared" si="140"/>
        <v>75094.933235133882</v>
      </c>
      <c r="DI28" s="58">
        <f t="shared" si="140"/>
        <v>75222.617787725248</v>
      </c>
      <c r="DJ28" s="57" t="str">
        <f t="shared" si="141"/>
        <v>Verkehrsfläche</v>
      </c>
      <c r="DK28" s="58"/>
      <c r="DL28" s="58">
        <f t="shared" si="142"/>
        <v>34130.536803090261</v>
      </c>
      <c r="DM28" s="58">
        <f t="shared" si="142"/>
        <v>35343.09637777126</v>
      </c>
      <c r="DN28" s="58">
        <f t="shared" si="142"/>
        <v>36692.087872023869</v>
      </c>
      <c r="DO28" s="58">
        <f t="shared" si="142"/>
        <v>37016.710279404673</v>
      </c>
      <c r="DP28" s="58">
        <f t="shared" si="142"/>
        <v>37416.841936997655</v>
      </c>
      <c r="DQ28" s="58">
        <f t="shared" si="142"/>
        <v>37741.921671076299</v>
      </c>
      <c r="DR28" s="58">
        <f t="shared" si="142"/>
        <v>37973.194145427762</v>
      </c>
      <c r="DS28" s="58">
        <f t="shared" si="142"/>
        <v>38209.585704256264</v>
      </c>
      <c r="DT28" s="58">
        <f t="shared" si="142"/>
        <v>38347.980421099121</v>
      </c>
      <c r="DU28" s="58">
        <f t="shared" si="142"/>
        <v>38835.837268353738</v>
      </c>
      <c r="DV28" s="58">
        <f t="shared" si="142"/>
        <v>39126.282805335606</v>
      </c>
      <c r="DW28" s="58">
        <f t="shared" si="142"/>
        <v>39489.970166830572</v>
      </c>
      <c r="DX28" s="58">
        <f t="shared" si="142"/>
        <v>39744.147575260497</v>
      </c>
      <c r="DY28" s="58">
        <f t="shared" si="142"/>
        <v>39909.123074535695</v>
      </c>
      <c r="DZ28" s="57" t="str">
        <f t="shared" si="143"/>
        <v>Verkehrsfläche</v>
      </c>
      <c r="EA28" s="58">
        <f t="shared" si="144"/>
        <v>59460.366266733865</v>
      </c>
      <c r="EB28" s="58">
        <f t="shared" si="144"/>
        <v>60457.696677448759</v>
      </c>
      <c r="EC28" s="58">
        <f t="shared" si="144"/>
        <v>61534.786927432484</v>
      </c>
      <c r="ED28" s="58">
        <f t="shared" si="144"/>
        <v>62440.821146826085</v>
      </c>
      <c r="EE28" s="58">
        <f t="shared" si="144"/>
        <v>62615.974452806593</v>
      </c>
      <c r="EF28" s="58">
        <f t="shared" si="144"/>
        <v>62832.201103133804</v>
      </c>
      <c r="EG28" s="58">
        <f t="shared" si="144"/>
        <v>63043.443634642746</v>
      </c>
      <c r="EH28" s="58">
        <f t="shared" si="144"/>
        <v>63658.16396484882</v>
      </c>
      <c r="EI28" s="58">
        <f t="shared" si="144"/>
        <v>64191.652279873517</v>
      </c>
      <c r="EJ28" s="58">
        <f t="shared" si="144"/>
        <v>64439.00647194164</v>
      </c>
      <c r="EK28" s="58">
        <f t="shared" si="144"/>
        <v>64601.505471858298</v>
      </c>
      <c r="EL28" s="58">
        <f t="shared" si="144"/>
        <v>64703.081827944465</v>
      </c>
      <c r="EM28" s="58">
        <f t="shared" si="144"/>
        <v>64695.799090703105</v>
      </c>
      <c r="EN28" s="58">
        <f t="shared" si="144"/>
        <v>64652.879634786506</v>
      </c>
      <c r="EO28" s="58">
        <f t="shared" si="144"/>
        <v>64694.534291816599</v>
      </c>
      <c r="EP28" s="57" t="str">
        <f t="shared" si="145"/>
        <v>Verkehrsfläche</v>
      </c>
      <c r="EQ28" s="58">
        <f t="shared" si="146"/>
        <v>31636.199391240309</v>
      </c>
      <c r="ER28" s="58">
        <f t="shared" si="146"/>
        <v>31978.772042379082</v>
      </c>
      <c r="ES28" s="58">
        <f t="shared" si="146"/>
        <v>32343.610538554214</v>
      </c>
      <c r="ET28" s="58">
        <f t="shared" si="146"/>
        <v>32637.965856913008</v>
      </c>
      <c r="EU28" s="58">
        <f t="shared" si="146"/>
        <v>32865.442867856975</v>
      </c>
      <c r="EV28" s="58">
        <f t="shared" si="146"/>
        <v>33093.444089269622</v>
      </c>
      <c r="EW28" s="58">
        <f t="shared" si="146"/>
        <v>33321.897203015855</v>
      </c>
      <c r="EX28" s="58">
        <f t="shared" si="146"/>
        <v>33550.813399851242</v>
      </c>
      <c r="EY28" s="58">
        <f t="shared" si="146"/>
        <v>33992.112054746911</v>
      </c>
      <c r="EZ28" s="58">
        <f t="shared" si="146"/>
        <v>34715.631121419508</v>
      </c>
      <c r="FA28" s="58">
        <f t="shared" si="146"/>
        <v>35441.634188019467</v>
      </c>
      <c r="FB28" s="58">
        <f t="shared" si="146"/>
        <v>35579.480808157954</v>
      </c>
      <c r="FC28" s="58">
        <f t="shared" si="146"/>
        <v>35659.10777361146</v>
      </c>
      <c r="FD28" s="58">
        <f t="shared" si="146"/>
        <v>35728.736980603899</v>
      </c>
      <c r="FE28" s="58">
        <f t="shared" si="146"/>
        <v>36121.80025338308</v>
      </c>
      <c r="FF28" s="57" t="str">
        <f t="shared" si="147"/>
        <v>Verkehrsfläche</v>
      </c>
      <c r="FG28" s="58">
        <f t="shared" si="148"/>
        <v>151490.7754090938</v>
      </c>
      <c r="FH28" s="58">
        <f t="shared" si="148"/>
        <v>154323.63201470172</v>
      </c>
      <c r="FI28" s="58">
        <f t="shared" si="148"/>
        <v>160068.43208719193</v>
      </c>
      <c r="FJ28" s="58">
        <f t="shared" si="148"/>
        <v>165535.7503775912</v>
      </c>
      <c r="FK28" s="58">
        <f t="shared" si="148"/>
        <v>166646.99428895477</v>
      </c>
      <c r="FL28" s="58">
        <f t="shared" si="148"/>
        <v>167639.95830592117</v>
      </c>
      <c r="FM28" s="58">
        <f t="shared" si="148"/>
        <v>168578.13103591016</v>
      </c>
      <c r="FN28" s="58">
        <f t="shared" si="148"/>
        <v>169305.40686376233</v>
      </c>
      <c r="FO28" s="58">
        <f t="shared" si="148"/>
        <v>170195.98898724531</v>
      </c>
      <c r="FP28" s="58">
        <f t="shared" si="148"/>
        <v>171338.87223862269</v>
      </c>
      <c r="FQ28" s="58">
        <f t="shared" si="148"/>
        <v>172004.64573662437</v>
      </c>
      <c r="FR28" s="58">
        <f t="shared" si="148"/>
        <v>172673.25770575486</v>
      </c>
      <c r="FS28" s="58">
        <f t="shared" si="148"/>
        <v>173305.45165233157</v>
      </c>
      <c r="FT28" s="58">
        <f t="shared" si="148"/>
        <v>174143.26140834109</v>
      </c>
      <c r="FU28" s="58">
        <f t="shared" si="148"/>
        <v>174759.00440086873</v>
      </c>
      <c r="FV28" s="57" t="str">
        <f t="shared" si="149"/>
        <v>Verkehrsfläche</v>
      </c>
      <c r="FW28" s="58">
        <f t="shared" si="150"/>
        <v>114420.15525463954</v>
      </c>
      <c r="FX28" s="58">
        <f t="shared" si="150"/>
        <v>116321.47356771292</v>
      </c>
      <c r="FY28" s="58">
        <f t="shared" si="150"/>
        <v>118793.95545941021</v>
      </c>
      <c r="FZ28" s="58">
        <f t="shared" si="150"/>
        <v>120976.89159983271</v>
      </c>
      <c r="GA28" s="58">
        <f t="shared" si="150"/>
        <v>121567.70883242758</v>
      </c>
      <c r="GB28" s="58">
        <f t="shared" si="150"/>
        <v>121906.68971309604</v>
      </c>
      <c r="GC28" s="58">
        <f t="shared" si="150"/>
        <v>122428.60832062362</v>
      </c>
      <c r="GD28" s="58">
        <f t="shared" si="150"/>
        <v>123334.98119473192</v>
      </c>
      <c r="GE28" s="58">
        <f t="shared" si="150"/>
        <v>124028.86791773225</v>
      </c>
      <c r="GF28" s="58">
        <f t="shared" si="150"/>
        <v>124681.45137283184</v>
      </c>
      <c r="GG28" s="58">
        <f t="shared" si="150"/>
        <v>125175.96339565862</v>
      </c>
      <c r="GH28" s="58">
        <f t="shared" si="150"/>
        <v>125980.97222890287</v>
      </c>
      <c r="GI28" s="58">
        <f t="shared" si="150"/>
        <v>126432.50791346694</v>
      </c>
      <c r="GJ28" s="58">
        <f t="shared" si="150"/>
        <v>126842.34155746168</v>
      </c>
      <c r="GK28" s="58">
        <f t="shared" si="150"/>
        <v>127815.48747555637</v>
      </c>
      <c r="GL28" s="57" t="str">
        <f t="shared" si="151"/>
        <v>Verkehrsfläche</v>
      </c>
      <c r="GM28" s="58"/>
      <c r="GN28" s="58">
        <f t="shared" si="152"/>
        <v>31001.689255468769</v>
      </c>
      <c r="GO28" s="58">
        <f t="shared" si="152"/>
        <v>31971.027234887817</v>
      </c>
      <c r="GP28" s="58">
        <f t="shared" si="152"/>
        <v>32799.597045734867</v>
      </c>
      <c r="GQ28" s="58">
        <f t="shared" si="152"/>
        <v>32931.19600214118</v>
      </c>
      <c r="GR28" s="58">
        <f t="shared" si="152"/>
        <v>32991.63216527948</v>
      </c>
      <c r="GS28" s="58">
        <f t="shared" si="152"/>
        <v>33072.723700786228</v>
      </c>
      <c r="GT28" s="58">
        <f t="shared" si="152"/>
        <v>33135.740525387766</v>
      </c>
      <c r="GU28" s="58">
        <f t="shared" si="152"/>
        <v>33231.548293468317</v>
      </c>
      <c r="GV28" s="58">
        <f t="shared" si="152"/>
        <v>33330.071193690754</v>
      </c>
      <c r="GW28" s="58">
        <f t="shared" si="152"/>
        <v>33480.156683719382</v>
      </c>
      <c r="GX28" s="58">
        <f t="shared" si="152"/>
        <v>33675.438738118348</v>
      </c>
      <c r="GY28" s="58">
        <f t="shared" si="152"/>
        <v>33868.184150110952</v>
      </c>
      <c r="GZ28" s="58">
        <f t="shared" si="152"/>
        <v>34113.206304010317</v>
      </c>
      <c r="HA28" s="58">
        <f t="shared" si="152"/>
        <v>34389.59610916199</v>
      </c>
      <c r="HB28" s="57" t="str">
        <f t="shared" si="153"/>
        <v>Verkehrsfläche</v>
      </c>
      <c r="HC28" s="58"/>
      <c r="HD28" s="58">
        <f t="shared" si="154"/>
        <v>36542.275417080367</v>
      </c>
      <c r="HE28" s="58">
        <f t="shared" si="154"/>
        <v>37642.063827592006</v>
      </c>
      <c r="HF28" s="58">
        <f t="shared" si="154"/>
        <v>38665.621005500689</v>
      </c>
      <c r="HG28" s="58">
        <f t="shared" si="154"/>
        <v>38774.428022435757</v>
      </c>
      <c r="HH28" s="58">
        <f t="shared" si="154"/>
        <v>38965.089543567301</v>
      </c>
      <c r="HI28" s="58">
        <f t="shared" si="154"/>
        <v>38705.620500069599</v>
      </c>
      <c r="HJ28" s="58">
        <f t="shared" si="154"/>
        <v>39050.065783989739</v>
      </c>
      <c r="HK28" s="58">
        <f t="shared" si="154"/>
        <v>39072.654817976058</v>
      </c>
      <c r="HL28" s="58">
        <f t="shared" si="154"/>
        <v>39210.220808162223</v>
      </c>
      <c r="HM28" s="58">
        <f t="shared" si="154"/>
        <v>39431.421959035819</v>
      </c>
      <c r="HN28" s="58">
        <f t="shared" si="154"/>
        <v>39705.148775340029</v>
      </c>
      <c r="HO28" s="58">
        <f t="shared" si="154"/>
        <v>39942.604464720593</v>
      </c>
      <c r="HP28" s="58">
        <f t="shared" si="154"/>
        <v>40238.370772524744</v>
      </c>
      <c r="HQ28" s="58">
        <f t="shared" si="154"/>
        <v>40282.679943227602</v>
      </c>
      <c r="HR28" s="57" t="str">
        <f t="shared" si="155"/>
        <v>Verkehrsfläche</v>
      </c>
      <c r="HS28" s="58"/>
      <c r="HT28" s="58">
        <f t="shared" si="156"/>
        <v>48828.709137426646</v>
      </c>
      <c r="HU28" s="58">
        <f t="shared" si="156"/>
        <v>49768.269421416626</v>
      </c>
      <c r="HV28" s="58">
        <f t="shared" si="156"/>
        <v>50999.998659114994</v>
      </c>
      <c r="HW28" s="58">
        <f t="shared" si="156"/>
        <v>51355.869574331708</v>
      </c>
      <c r="HX28" s="58">
        <f t="shared" si="156"/>
        <v>51732.462713108609</v>
      </c>
      <c r="HY28" s="58">
        <f t="shared" si="156"/>
        <v>52113.826315831597</v>
      </c>
      <c r="HZ28" s="58">
        <f t="shared" si="156"/>
        <v>52266.70120002648</v>
      </c>
      <c r="IA28" s="58">
        <f t="shared" si="156"/>
        <v>53021.104149150939</v>
      </c>
      <c r="IB28" s="58">
        <f t="shared" si="156"/>
        <v>53514.920826604153</v>
      </c>
      <c r="IC28" s="58">
        <f t="shared" si="156"/>
        <v>53791.238067274258</v>
      </c>
      <c r="ID28" s="58">
        <f t="shared" si="156"/>
        <v>53933.370768574459</v>
      </c>
      <c r="IE28" s="58">
        <f t="shared" si="156"/>
        <v>54246.086112441772</v>
      </c>
      <c r="IF28" s="58">
        <f t="shared" si="156"/>
        <v>54343.621018145677</v>
      </c>
      <c r="IG28" s="58">
        <f t="shared" si="156"/>
        <v>54638.345157044445</v>
      </c>
      <c r="IH28" s="57" t="str">
        <f t="shared" si="157"/>
        <v>Verkehrsfläche</v>
      </c>
      <c r="II28" s="58"/>
      <c r="IJ28" s="58">
        <f t="shared" si="158"/>
        <v>28703.757276355984</v>
      </c>
      <c r="IK28" s="58">
        <f t="shared" si="158"/>
        <v>29262.808366058132</v>
      </c>
      <c r="IL28" s="58">
        <f t="shared" si="158"/>
        <v>30758.499999999996</v>
      </c>
      <c r="IM28" s="58">
        <f t="shared" si="158"/>
        <v>31294.135768875884</v>
      </c>
      <c r="IN28" s="58">
        <f t="shared" si="158"/>
        <v>31825.85820830876</v>
      </c>
      <c r="IO28" s="58">
        <f t="shared" si="158"/>
        <v>32334.806625911522</v>
      </c>
      <c r="IP28" s="58">
        <f t="shared" si="158"/>
        <v>32764.594781349249</v>
      </c>
      <c r="IQ28" s="58">
        <f t="shared" si="158"/>
        <v>33228.39359760729</v>
      </c>
      <c r="IR28" s="58">
        <f t="shared" si="158"/>
        <v>33525.508342807654</v>
      </c>
      <c r="IS28" s="58">
        <f t="shared" si="158"/>
        <v>33781.933063975594</v>
      </c>
      <c r="IT28" s="58">
        <f t="shared" si="158"/>
        <v>34017.934965235188</v>
      </c>
      <c r="IU28" s="58">
        <f t="shared" si="158"/>
        <v>34514.953756386531</v>
      </c>
      <c r="IV28" s="58">
        <f t="shared" si="158"/>
        <v>34642.311476168084</v>
      </c>
      <c r="IW28" s="58">
        <f t="shared" si="158"/>
        <v>34631.021864072813</v>
      </c>
      <c r="IX28" s="71" t="str">
        <f t="shared" si="55"/>
        <v>Verkehrsfläche</v>
      </c>
      <c r="IY28" s="63">
        <f t="shared" si="159"/>
        <v>853021.23554972338</v>
      </c>
      <c r="IZ28" s="63">
        <f t="shared" si="159"/>
        <v>873746.01910162601</v>
      </c>
      <c r="JA28" s="63">
        <f t="shared" si="159"/>
        <v>893837.33846356941</v>
      </c>
      <c r="JB28" s="63">
        <f t="shared" si="159"/>
        <v>898786.91689583089</v>
      </c>
      <c r="JC28" s="63">
        <f t="shared" si="159"/>
        <v>903669.49602598464</v>
      </c>
      <c r="JD28" s="63">
        <f t="shared" si="159"/>
        <v>908067.13655257807</v>
      </c>
      <c r="JE28" s="63">
        <f t="shared" si="159"/>
        <v>913535.65750492248</v>
      </c>
      <c r="JF28" s="63">
        <f t="shared" si="159"/>
        <v>918956.38233552151</v>
      </c>
      <c r="JG28" s="63">
        <f t="shared" si="159"/>
        <v>924216.24308293068</v>
      </c>
      <c r="JH28" s="63">
        <f t="shared" si="159"/>
        <v>929387.89110324532</v>
      </c>
      <c r="JI28" s="63">
        <f t="shared" si="159"/>
        <v>933893.37807671074</v>
      </c>
      <c r="JJ28" s="63">
        <f t="shared" si="159"/>
        <v>937750.33917113242</v>
      </c>
      <c r="JK28" s="63">
        <f t="shared" si="159"/>
        <v>942156.14783942525</v>
      </c>
      <c r="JL28" s="63">
        <f t="shared" si="159"/>
        <v>945773.45153136796</v>
      </c>
      <c r="JM28" s="62" t="str">
        <f t="shared" si="6"/>
        <v>Verkehrsfläche</v>
      </c>
      <c r="JN28" s="64">
        <f t="shared" si="163"/>
        <v>816478.960132643</v>
      </c>
      <c r="JO28" s="64">
        <f t="shared" si="160"/>
        <v>836103.95527403406</v>
      </c>
      <c r="JP28" s="64">
        <f t="shared" si="160"/>
        <v>855171.71745806874</v>
      </c>
      <c r="JQ28" s="64">
        <f t="shared" si="160"/>
        <v>860012.48887339514</v>
      </c>
      <c r="JR28" s="64">
        <f t="shared" si="160"/>
        <v>864704.40648241737</v>
      </c>
      <c r="JS28" s="64">
        <f t="shared" si="160"/>
        <v>869361.51605250849</v>
      </c>
      <c r="JT28" s="64">
        <f t="shared" si="160"/>
        <v>874485.59172093275</v>
      </c>
      <c r="JU28" s="64">
        <f t="shared" si="160"/>
        <v>879883.72751754546</v>
      </c>
      <c r="JV28" s="64">
        <f t="shared" si="160"/>
        <v>885006.02227476845</v>
      </c>
      <c r="JW28" s="64">
        <f t="shared" si="160"/>
        <v>889956.46914420952</v>
      </c>
      <c r="JX28" s="64">
        <f t="shared" si="160"/>
        <v>894188.22930137068</v>
      </c>
      <c r="JY28" s="64">
        <f t="shared" si="160"/>
        <v>897807.73470641184</v>
      </c>
      <c r="JZ28" s="64">
        <f t="shared" si="160"/>
        <v>901917.77706690051</v>
      </c>
      <c r="KA28" s="64">
        <f t="shared" si="160"/>
        <v>905490.7715881404</v>
      </c>
    </row>
    <row r="29" spans="1:287" x14ac:dyDescent="0.25">
      <c r="A29" s="58" t="str">
        <f t="shared" si="161"/>
        <v>Siedlungs- und Verkehrsfläche</v>
      </c>
      <c r="B29" s="58">
        <f>SUM(B24:B28)</f>
        <v>18121.100220596916</v>
      </c>
      <c r="C29" s="58">
        <f t="shared" ref="C29:Q29" si="164">SUM(C24:C28)</f>
        <v>17777.275732598635</v>
      </c>
      <c r="D29" s="58">
        <f t="shared" si="164"/>
        <v>29802.858732366596</v>
      </c>
      <c r="E29" s="58">
        <f t="shared" si="164"/>
        <v>29502.744934899667</v>
      </c>
      <c r="F29" s="58">
        <f t="shared" si="164"/>
        <v>30527.55</v>
      </c>
      <c r="G29" s="58">
        <f t="shared" si="164"/>
        <v>30536.15999033409</v>
      </c>
      <c r="H29" s="58">
        <f t="shared" si="164"/>
        <v>30679.159506180498</v>
      </c>
      <c r="I29" s="58">
        <f t="shared" si="164"/>
        <v>30715.117403361717</v>
      </c>
      <c r="J29" s="58">
        <f t="shared" si="164"/>
        <v>30801.462853642231</v>
      </c>
      <c r="K29" s="58">
        <f t="shared" si="164"/>
        <v>30882.166841756924</v>
      </c>
      <c r="L29" s="58">
        <f t="shared" si="164"/>
        <v>30940.080633705271</v>
      </c>
      <c r="M29" s="58">
        <f t="shared" si="164"/>
        <v>31155.380082758988</v>
      </c>
      <c r="N29" s="58">
        <f t="shared" si="164"/>
        <v>31207.889967579493</v>
      </c>
      <c r="O29" s="58">
        <f t="shared" si="164"/>
        <v>31269.056351733932</v>
      </c>
      <c r="P29" s="58">
        <f t="shared" si="164"/>
        <v>31304.391796155302</v>
      </c>
      <c r="Q29" s="58">
        <f t="shared" si="164"/>
        <v>31125.369004812848</v>
      </c>
      <c r="R29" s="57" t="str">
        <f t="shared" si="129"/>
        <v>Siedlungs- und Verkehrsfläche</v>
      </c>
      <c r="S29" s="58">
        <f t="shared" ref="S29:AG29" si="165">SUM(S24:S28)</f>
        <v>20145.594543595769</v>
      </c>
      <c r="T29" s="58">
        <f t="shared" si="165"/>
        <v>20452.868026608183</v>
      </c>
      <c r="U29" s="58">
        <f t="shared" si="165"/>
        <v>20846.289825748609</v>
      </c>
      <c r="V29" s="58">
        <f t="shared" si="165"/>
        <v>21039.350747886172</v>
      </c>
      <c r="W29" s="58">
        <f t="shared" si="165"/>
        <v>21088.262871128289</v>
      </c>
      <c r="X29" s="58">
        <f t="shared" si="165"/>
        <v>21264.995237741972</v>
      </c>
      <c r="Y29" s="58">
        <f t="shared" si="165"/>
        <v>21454.834696798498</v>
      </c>
      <c r="Z29" s="58">
        <f t="shared" si="165"/>
        <v>21711.761415730642</v>
      </c>
      <c r="AA29" s="58">
        <f t="shared" si="165"/>
        <v>21888.354150015472</v>
      </c>
      <c r="AB29" s="58">
        <f t="shared" si="165"/>
        <v>22035.322108016324</v>
      </c>
      <c r="AC29" s="58">
        <f t="shared" si="165"/>
        <v>22056.079898849348</v>
      </c>
      <c r="AD29" s="58">
        <f t="shared" si="165"/>
        <v>22071.462105540922</v>
      </c>
      <c r="AE29" s="58">
        <f t="shared" si="165"/>
        <v>22112.444825095317</v>
      </c>
      <c r="AF29" s="58">
        <f t="shared" si="165"/>
        <v>22409.474571598119</v>
      </c>
      <c r="AG29" s="58">
        <f t="shared" si="165"/>
        <v>22418.425105116381</v>
      </c>
      <c r="AH29" s="57" t="str">
        <f t="shared" si="131"/>
        <v>Siedlungs- und Verkehrsfläche</v>
      </c>
      <c r="AI29" s="58">
        <f t="shared" ref="AI29:AW29" si="166">SUM(AI24:AI28)</f>
        <v>10104.66369310184</v>
      </c>
      <c r="AJ29" s="58">
        <f t="shared" si="166"/>
        <v>10512.418006991162</v>
      </c>
      <c r="AK29" s="58">
        <f t="shared" si="166"/>
        <v>10640.260696947469</v>
      </c>
      <c r="AL29" s="58">
        <f t="shared" si="166"/>
        <v>10880.724205452247</v>
      </c>
      <c r="AM29" s="58">
        <f t="shared" si="166"/>
        <v>10942.147307361902</v>
      </c>
      <c r="AN29" s="58">
        <f t="shared" si="166"/>
        <v>10967.444950823283</v>
      </c>
      <c r="AO29" s="58">
        <f t="shared" si="166"/>
        <v>10996.847744553721</v>
      </c>
      <c r="AP29" s="58">
        <f t="shared" si="166"/>
        <v>11028.387053447059</v>
      </c>
      <c r="AQ29" s="58">
        <f t="shared" si="166"/>
        <v>11038.688919691092</v>
      </c>
      <c r="AR29" s="58">
        <f t="shared" si="166"/>
        <v>11053.80431916572</v>
      </c>
      <c r="AS29" s="58">
        <f t="shared" si="166"/>
        <v>11110.933893454941</v>
      </c>
      <c r="AT29" s="58">
        <f t="shared" si="166"/>
        <v>11152.519850817856</v>
      </c>
      <c r="AU29" s="58">
        <f t="shared" si="166"/>
        <v>11125.879928227478</v>
      </c>
      <c r="AV29" s="58">
        <f t="shared" si="166"/>
        <v>11114.227255371208</v>
      </c>
      <c r="AW29" s="58">
        <f t="shared" si="166"/>
        <v>11141.667001789619</v>
      </c>
      <c r="AX29" s="57" t="str">
        <f t="shared" si="133"/>
        <v>Siedlungs- und Verkehrsfläche</v>
      </c>
      <c r="AY29" s="58">
        <f t="shared" ref="AY29:BM29" si="167">SUM(AY24:AY28)</f>
        <v>301519.37977945781</v>
      </c>
      <c r="AZ29" s="58">
        <f t="shared" si="167"/>
        <v>310132.74551889469</v>
      </c>
      <c r="BA29" s="58">
        <f t="shared" si="167"/>
        <v>321423.87681040034</v>
      </c>
      <c r="BB29" s="58">
        <f t="shared" si="167"/>
        <v>331968.54160209926</v>
      </c>
      <c r="BC29" s="58">
        <f t="shared" si="167"/>
        <v>334509.18281484756</v>
      </c>
      <c r="BD29" s="58">
        <f t="shared" si="167"/>
        <v>337156.73144912603</v>
      </c>
      <c r="BE29" s="58">
        <f t="shared" si="167"/>
        <v>338460.08272612962</v>
      </c>
      <c r="BF29" s="58">
        <f t="shared" si="167"/>
        <v>341476.03604918247</v>
      </c>
      <c r="BG29" s="58">
        <f t="shared" si="167"/>
        <v>343426.5892008259</v>
      </c>
      <c r="BH29" s="58">
        <f t="shared" si="167"/>
        <v>345650.00957599317</v>
      </c>
      <c r="BI29" s="58">
        <f t="shared" si="167"/>
        <v>347754.99366954056</v>
      </c>
      <c r="BJ29" s="58">
        <f t="shared" si="167"/>
        <v>350001.02806274395</v>
      </c>
      <c r="BK29" s="58">
        <f t="shared" si="167"/>
        <v>351185.08191222674</v>
      </c>
      <c r="BL29" s="58">
        <f t="shared" si="167"/>
        <v>352861.4777024542</v>
      </c>
      <c r="BM29" s="58">
        <f t="shared" si="167"/>
        <v>354377.44448374282</v>
      </c>
      <c r="BN29" s="57" t="str">
        <f t="shared" si="135"/>
        <v>Siedlungs- und Verkehrsfläche</v>
      </c>
      <c r="BO29" s="58">
        <f t="shared" ref="BO29:CC29" si="168">SUM(BO24:BO28)</f>
        <v>22123.979911280956</v>
      </c>
      <c r="BP29" s="58">
        <f t="shared" si="168"/>
        <v>22634.531575826721</v>
      </c>
      <c r="BQ29" s="58">
        <f t="shared" si="168"/>
        <v>23019.347443724615</v>
      </c>
      <c r="BR29" s="58">
        <f t="shared" si="168"/>
        <v>23483.977655993614</v>
      </c>
      <c r="BS29" s="58">
        <f t="shared" si="168"/>
        <v>23636.349330215955</v>
      </c>
      <c r="BT29" s="58">
        <f t="shared" si="168"/>
        <v>23728.597243248732</v>
      </c>
      <c r="BU29" s="58">
        <f t="shared" si="168"/>
        <v>23815.862027883053</v>
      </c>
      <c r="BV29" s="58">
        <f t="shared" si="168"/>
        <v>23969.408498963989</v>
      </c>
      <c r="BW29" s="58">
        <f t="shared" si="168"/>
        <v>24064.266578975607</v>
      </c>
      <c r="BX29" s="58">
        <f t="shared" si="168"/>
        <v>24170.410812831975</v>
      </c>
      <c r="BY29" s="58">
        <f t="shared" si="168"/>
        <v>24266.792561990376</v>
      </c>
      <c r="BZ29" s="58">
        <f t="shared" si="168"/>
        <v>24361.704381566655</v>
      </c>
      <c r="CA29" s="58">
        <f t="shared" si="168"/>
        <v>24479.800920755035</v>
      </c>
      <c r="CB29" s="58">
        <f t="shared" si="168"/>
        <v>24625.391392738653</v>
      </c>
      <c r="CC29" s="58">
        <f t="shared" si="168"/>
        <v>24703.096888159504</v>
      </c>
      <c r="CD29" s="57" t="str">
        <f t="shared" si="137"/>
        <v>Siedlungs- und Verkehrsfläche</v>
      </c>
      <c r="CE29" s="58">
        <f t="shared" ref="CE29:CS29" si="169">SUM(CE24:CE28)</f>
        <v>196679.27868465876</v>
      </c>
      <c r="CF29" s="58">
        <f t="shared" si="169"/>
        <v>203896.71053230419</v>
      </c>
      <c r="CG29" s="58">
        <f t="shared" si="169"/>
        <v>210858.41145971924</v>
      </c>
      <c r="CH29" s="58">
        <f t="shared" si="169"/>
        <v>218809.20230492851</v>
      </c>
      <c r="CI29" s="58">
        <f t="shared" si="169"/>
        <v>220742.95938960151</v>
      </c>
      <c r="CJ29" s="58">
        <f t="shared" si="169"/>
        <v>222485.46513370815</v>
      </c>
      <c r="CK29" s="58">
        <f t="shared" si="169"/>
        <v>224227.84331600455</v>
      </c>
      <c r="CL29" s="58">
        <f t="shared" si="169"/>
        <v>225629.5307281703</v>
      </c>
      <c r="CM29" s="58">
        <f t="shared" si="169"/>
        <v>226997.00587662699</v>
      </c>
      <c r="CN29" s="58">
        <f t="shared" si="169"/>
        <v>228442.16595784796</v>
      </c>
      <c r="CO29" s="58">
        <f t="shared" si="169"/>
        <v>230043.95503695623</v>
      </c>
      <c r="CP29" s="58">
        <f t="shared" si="169"/>
        <v>231395.95994241923</v>
      </c>
      <c r="CQ29" s="58">
        <f t="shared" si="169"/>
        <v>232569.47506635037</v>
      </c>
      <c r="CR29" s="58">
        <f t="shared" si="169"/>
        <v>233666.80152794285</v>
      </c>
      <c r="CS29" s="58">
        <f t="shared" si="169"/>
        <v>234743.72336785466</v>
      </c>
      <c r="CT29" s="57" t="str">
        <f t="shared" si="139"/>
        <v>Siedlungs- und Verkehrsfläche</v>
      </c>
      <c r="CU29" s="58">
        <f t="shared" ref="CU29:DI29" si="170">SUM(CU24:CU28)</f>
        <v>136383.50280443905</v>
      </c>
      <c r="CV29" s="58">
        <f t="shared" si="170"/>
        <v>140609.73402549035</v>
      </c>
      <c r="CW29" s="58">
        <f t="shared" si="170"/>
        <v>143552.57403029304</v>
      </c>
      <c r="CX29" s="58">
        <f t="shared" si="170"/>
        <v>146731.18274008136</v>
      </c>
      <c r="CY29" s="58">
        <f t="shared" si="170"/>
        <v>147132.92056323119</v>
      </c>
      <c r="CZ29" s="58">
        <f t="shared" si="170"/>
        <v>147853.57812968886</v>
      </c>
      <c r="DA29" s="58">
        <f t="shared" si="170"/>
        <v>148503.60925194342</v>
      </c>
      <c r="DB29" s="58">
        <f t="shared" si="170"/>
        <v>149241.51670627648</v>
      </c>
      <c r="DC29" s="58">
        <f t="shared" si="170"/>
        <v>149794.96921366343</v>
      </c>
      <c r="DD29" s="58">
        <f t="shared" si="170"/>
        <v>150260.3248460379</v>
      </c>
      <c r="DE29" s="58">
        <f t="shared" si="170"/>
        <v>150875.89394404658</v>
      </c>
      <c r="DF29" s="58">
        <f t="shared" si="170"/>
        <v>151402.29168418498</v>
      </c>
      <c r="DG29" s="58">
        <f t="shared" si="170"/>
        <v>151977.34933855155</v>
      </c>
      <c r="DH29" s="58">
        <f t="shared" si="170"/>
        <v>151734.81566163994</v>
      </c>
      <c r="DI29" s="58">
        <f t="shared" si="170"/>
        <v>151981.74778212304</v>
      </c>
      <c r="DJ29" s="57" t="str">
        <f t="shared" si="141"/>
        <v>Siedlungs- und Verkehrsfläche</v>
      </c>
      <c r="DK29" s="58"/>
      <c r="DL29" s="58">
        <f t="shared" ref="DL29:DY29" si="171">SUM(DL24:DL28)</f>
        <v>83157.464253277547</v>
      </c>
      <c r="DM29" s="58">
        <f t="shared" si="171"/>
        <v>88960.080258991162</v>
      </c>
      <c r="DN29" s="58">
        <f t="shared" si="171"/>
        <v>93788.368311590544</v>
      </c>
      <c r="DO29" s="58">
        <f t="shared" si="171"/>
        <v>94874.613468890937</v>
      </c>
      <c r="DP29" s="58">
        <f t="shared" si="171"/>
        <v>95728.653000879727</v>
      </c>
      <c r="DQ29" s="58">
        <f t="shared" si="171"/>
        <v>96315.745005957695</v>
      </c>
      <c r="DR29" s="58">
        <f t="shared" si="171"/>
        <v>96755.549774887535</v>
      </c>
      <c r="DS29" s="58">
        <f t="shared" si="171"/>
        <v>97205.465454930527</v>
      </c>
      <c r="DT29" s="58">
        <f t="shared" si="171"/>
        <v>97831.204246979789</v>
      </c>
      <c r="DU29" s="58">
        <f t="shared" si="171"/>
        <v>99302.842721160443</v>
      </c>
      <c r="DV29" s="58">
        <f t="shared" si="171"/>
        <v>100106.67986668169</v>
      </c>
      <c r="DW29" s="58">
        <f t="shared" si="171"/>
        <v>101168.17319680352</v>
      </c>
      <c r="DX29" s="58">
        <f t="shared" si="171"/>
        <v>101863.48269466939</v>
      </c>
      <c r="DY29" s="58">
        <f t="shared" si="171"/>
        <v>102495.23018490351</v>
      </c>
      <c r="DZ29" s="57" t="str">
        <f t="shared" si="143"/>
        <v>Siedlungs- und Verkehrsfläche</v>
      </c>
      <c r="EA29" s="58">
        <f t="shared" ref="EA29:EO29" si="172">SUM(EA24:EA28)</f>
        <v>108128.34643728167</v>
      </c>
      <c r="EB29" s="58">
        <f t="shared" si="172"/>
        <v>111024.14328752489</v>
      </c>
      <c r="EC29" s="58">
        <f t="shared" si="172"/>
        <v>114534.76553645599</v>
      </c>
      <c r="ED29" s="58">
        <f t="shared" si="172"/>
        <v>118110.67859842436</v>
      </c>
      <c r="EE29" s="58">
        <f t="shared" si="172"/>
        <v>118975.76761922607</v>
      </c>
      <c r="EF29" s="58">
        <f t="shared" si="172"/>
        <v>119814.18884661183</v>
      </c>
      <c r="EG29" s="58">
        <f t="shared" si="172"/>
        <v>120604.54753099519</v>
      </c>
      <c r="EH29" s="58">
        <f t="shared" si="172"/>
        <v>121954.02777622911</v>
      </c>
      <c r="EI29" s="58">
        <f t="shared" si="172"/>
        <v>123238.38466188814</v>
      </c>
      <c r="EJ29" s="58">
        <f t="shared" si="172"/>
        <v>124099.76024092405</v>
      </c>
      <c r="EK29" s="58">
        <f t="shared" si="172"/>
        <v>124796.54403825871</v>
      </c>
      <c r="EL29" s="58">
        <f t="shared" si="172"/>
        <v>125165.5067727245</v>
      </c>
      <c r="EM29" s="58">
        <f t="shared" si="172"/>
        <v>125140.79615213122</v>
      </c>
      <c r="EN29" s="58">
        <f t="shared" si="172"/>
        <v>125097.28449475007</v>
      </c>
      <c r="EO29" s="58">
        <f t="shared" si="172"/>
        <v>125256.17626450835</v>
      </c>
      <c r="EP29" s="57" t="str">
        <f t="shared" si="145"/>
        <v>Siedlungs- und Verkehrsfläche</v>
      </c>
      <c r="EQ29" s="58">
        <f t="shared" ref="EQ29:FE29" si="173">SUM(EQ24:EQ28)</f>
        <v>72146.209120573898</v>
      </c>
      <c r="ER29" s="58">
        <f t="shared" si="173"/>
        <v>73960.828970622955</v>
      </c>
      <c r="ES29" s="58">
        <f t="shared" si="173"/>
        <v>76222.14662759866</v>
      </c>
      <c r="ET29" s="58">
        <f t="shared" si="173"/>
        <v>79541.433169420197</v>
      </c>
      <c r="EU29" s="58">
        <f t="shared" si="173"/>
        <v>80881.027144435939</v>
      </c>
      <c r="EV29" s="58">
        <f t="shared" si="173"/>
        <v>82222.579303436301</v>
      </c>
      <c r="EW29" s="58">
        <f t="shared" si="173"/>
        <v>83565.778553635886</v>
      </c>
      <c r="EX29" s="58">
        <f t="shared" si="173"/>
        <v>84910.629415929754</v>
      </c>
      <c r="EY29" s="58">
        <f t="shared" si="173"/>
        <v>85664.252980781646</v>
      </c>
      <c r="EZ29" s="58">
        <f t="shared" si="173"/>
        <v>86745.369036965218</v>
      </c>
      <c r="FA29" s="58">
        <f t="shared" si="173"/>
        <v>87829.38792855374</v>
      </c>
      <c r="FB29" s="58">
        <f t="shared" si="173"/>
        <v>88365.44166462915</v>
      </c>
      <c r="FC29" s="58">
        <f t="shared" si="173"/>
        <v>88923.224899020963</v>
      </c>
      <c r="FD29" s="58">
        <f t="shared" si="173"/>
        <v>89408.591894454119</v>
      </c>
      <c r="FE29" s="58">
        <f t="shared" si="173"/>
        <v>89408.407821882021</v>
      </c>
      <c r="FF29" s="57" t="str">
        <f t="shared" si="147"/>
        <v>Siedlungs- und Verkehrsfläche</v>
      </c>
      <c r="FG29" s="58">
        <f t="shared" ref="FG29:FU29" si="174">SUM(FG24:FG28)</f>
        <v>290780.19896057632</v>
      </c>
      <c r="FH29" s="58">
        <f t="shared" si="174"/>
        <v>302672.74873365229</v>
      </c>
      <c r="FI29" s="58">
        <f t="shared" si="174"/>
        <v>321071.45900301734</v>
      </c>
      <c r="FJ29" s="58">
        <f t="shared" si="174"/>
        <v>339764.95610809542</v>
      </c>
      <c r="FK29" s="58">
        <f t="shared" si="174"/>
        <v>343347.68428673293</v>
      </c>
      <c r="FL29" s="58">
        <f t="shared" si="174"/>
        <v>346355.24400315376</v>
      </c>
      <c r="FM29" s="58">
        <f t="shared" si="174"/>
        <v>349171.41673880076</v>
      </c>
      <c r="FN29" s="58">
        <f t="shared" si="174"/>
        <v>351656.30465589708</v>
      </c>
      <c r="FO29" s="58">
        <f t="shared" si="174"/>
        <v>354237.82126139535</v>
      </c>
      <c r="FP29" s="58">
        <f t="shared" si="174"/>
        <v>357656.30011262459</v>
      </c>
      <c r="FQ29" s="58">
        <f t="shared" si="174"/>
        <v>360373.67298967333</v>
      </c>
      <c r="FR29" s="58">
        <f t="shared" si="174"/>
        <v>363089.59166570747</v>
      </c>
      <c r="FS29" s="58">
        <f t="shared" si="174"/>
        <v>365731.2339348729</v>
      </c>
      <c r="FT29" s="58">
        <f t="shared" si="174"/>
        <v>369218.43417089654</v>
      </c>
      <c r="FU29" s="58">
        <f t="shared" si="174"/>
        <v>372227.23205601284</v>
      </c>
      <c r="FV29" s="57" t="str">
        <f t="shared" si="149"/>
        <v>Siedlungs- und Verkehrsfläche</v>
      </c>
      <c r="FW29" s="58">
        <f t="shared" ref="FW29:GK29" si="175">SUM(FW24:FW28)</f>
        <v>246603.01218297557</v>
      </c>
      <c r="FX29" s="58">
        <f t="shared" si="175"/>
        <v>254094.51213746844</v>
      </c>
      <c r="FY29" s="58">
        <f t="shared" si="175"/>
        <v>264845.43914628343</v>
      </c>
      <c r="FZ29" s="58">
        <f t="shared" si="175"/>
        <v>275392.04901304038</v>
      </c>
      <c r="GA29" s="58">
        <f t="shared" si="175"/>
        <v>277786.54095273191</v>
      </c>
      <c r="GB29" s="58">
        <f t="shared" si="175"/>
        <v>279731.0661540833</v>
      </c>
      <c r="GC29" s="58">
        <f t="shared" si="175"/>
        <v>281848.84002509702</v>
      </c>
      <c r="GD29" s="58">
        <f t="shared" si="175"/>
        <v>284765.63950655179</v>
      </c>
      <c r="GE29" s="58">
        <f t="shared" si="175"/>
        <v>287150.83917466074</v>
      </c>
      <c r="GF29" s="58">
        <f t="shared" si="175"/>
        <v>289141.23098690982</v>
      </c>
      <c r="GG29" s="58">
        <f t="shared" si="175"/>
        <v>290844.00094034255</v>
      </c>
      <c r="GH29" s="58">
        <f t="shared" si="175"/>
        <v>292821.20254426642</v>
      </c>
      <c r="GI29" s="58">
        <f t="shared" si="175"/>
        <v>294237.82723695756</v>
      </c>
      <c r="GJ29" s="58">
        <f t="shared" si="175"/>
        <v>295635.13049101521</v>
      </c>
      <c r="GK29" s="58">
        <f t="shared" si="175"/>
        <v>297779.91126980074</v>
      </c>
      <c r="GL29" s="57" t="str">
        <f t="shared" si="151"/>
        <v>Siedlungs- und Verkehrsfläche</v>
      </c>
      <c r="GM29" s="58"/>
      <c r="GN29" s="58">
        <f t="shared" ref="GN29:HA29" si="176">SUM(GN24:GN28)</f>
        <v>58730.875241383299</v>
      </c>
      <c r="GO29" s="58">
        <f t="shared" si="176"/>
        <v>62825.183605423954</v>
      </c>
      <c r="GP29" s="58">
        <f t="shared" si="176"/>
        <v>64999.072653043011</v>
      </c>
      <c r="GQ29" s="58">
        <f t="shared" si="176"/>
        <v>65371.351200216646</v>
      </c>
      <c r="GR29" s="58">
        <f t="shared" si="176"/>
        <v>65862.741896810126</v>
      </c>
      <c r="GS29" s="58">
        <f t="shared" si="176"/>
        <v>66036.767100721976</v>
      </c>
      <c r="GT29" s="58">
        <f t="shared" si="176"/>
        <v>66218.299913801675</v>
      </c>
      <c r="GU29" s="58">
        <f t="shared" si="176"/>
        <v>66474.368995354744</v>
      </c>
      <c r="GV29" s="58">
        <f t="shared" si="176"/>
        <v>66729.774220624036</v>
      </c>
      <c r="GW29" s="58">
        <f t="shared" si="176"/>
        <v>67045.701554712476</v>
      </c>
      <c r="GX29" s="58">
        <f t="shared" si="176"/>
        <v>67440.469772003024</v>
      </c>
      <c r="GY29" s="58">
        <f t="shared" si="176"/>
        <v>67861.002648960421</v>
      </c>
      <c r="GZ29" s="58">
        <f t="shared" si="176"/>
        <v>68365.690008676756</v>
      </c>
      <c r="HA29" s="58">
        <f t="shared" si="176"/>
        <v>69127.339278182364</v>
      </c>
      <c r="HB29" s="57" t="str">
        <f t="shared" si="153"/>
        <v>Siedlungs- und Verkehrsfläche</v>
      </c>
      <c r="HC29" s="58"/>
      <c r="HD29" s="58">
        <f t="shared" ref="HD29:HQ29" si="177">SUM(HD24:HD28)</f>
        <v>74966.268735337449</v>
      </c>
      <c r="HE29" s="58">
        <f t="shared" si="177"/>
        <v>81072.724819021139</v>
      </c>
      <c r="HF29" s="58">
        <f t="shared" si="177"/>
        <v>85963.784226255375</v>
      </c>
      <c r="HG29" s="58">
        <f t="shared" si="177"/>
        <v>86993.389576816597</v>
      </c>
      <c r="HH29" s="58">
        <f t="shared" si="177"/>
        <v>87533.264141614389</v>
      </c>
      <c r="HI29" s="58">
        <f t="shared" si="177"/>
        <v>87287.380445306233</v>
      </c>
      <c r="HJ29" s="58">
        <f t="shared" si="177"/>
        <v>90711.408398441112</v>
      </c>
      <c r="HK29" s="58">
        <f t="shared" si="177"/>
        <v>90738.628793682554</v>
      </c>
      <c r="HL29" s="58">
        <f t="shared" si="177"/>
        <v>89732.349688010698</v>
      </c>
      <c r="HM29" s="58">
        <f t="shared" si="177"/>
        <v>89548.0351472701</v>
      </c>
      <c r="HN29" s="58">
        <f t="shared" si="177"/>
        <v>89618.112598304797</v>
      </c>
      <c r="HO29" s="58">
        <f t="shared" si="177"/>
        <v>89523.607747343427</v>
      </c>
      <c r="HP29" s="58">
        <f t="shared" si="177"/>
        <v>89300.825350997184</v>
      </c>
      <c r="HQ29" s="58">
        <f t="shared" si="177"/>
        <v>89107.501115524414</v>
      </c>
      <c r="HR29" s="57" t="str">
        <f t="shared" si="155"/>
        <v>Siedlungs- und Verkehrsfläche</v>
      </c>
      <c r="HS29" s="58"/>
      <c r="HT29" s="58">
        <f t="shared" ref="HT29:IG29" si="178">SUM(HT24:HT28)</f>
        <v>100159.88222081328</v>
      </c>
      <c r="HU29" s="58">
        <f t="shared" si="178"/>
        <v>104495.11397266065</v>
      </c>
      <c r="HV29" s="58">
        <f t="shared" si="178"/>
        <v>110160.94144809048</v>
      </c>
      <c r="HW29" s="58">
        <f t="shared" si="178"/>
        <v>111414.89718221469</v>
      </c>
      <c r="HX29" s="58">
        <f t="shared" si="178"/>
        <v>112609.45778227934</v>
      </c>
      <c r="HY29" s="58">
        <f t="shared" si="178"/>
        <v>113814.21383888475</v>
      </c>
      <c r="HZ29" s="58">
        <f t="shared" si="178"/>
        <v>114680.03794520395</v>
      </c>
      <c r="IA29" s="58">
        <f t="shared" si="178"/>
        <v>116389.2519165008</v>
      </c>
      <c r="IB29" s="58">
        <f t="shared" si="178"/>
        <v>117603.51953503489</v>
      </c>
      <c r="IC29" s="58">
        <f t="shared" si="178"/>
        <v>118529.34844976861</v>
      </c>
      <c r="ID29" s="58">
        <f t="shared" si="178"/>
        <v>119505.62588408834</v>
      </c>
      <c r="IE29" s="58">
        <f t="shared" si="178"/>
        <v>120039.92765843049</v>
      </c>
      <c r="IF29" s="58">
        <f t="shared" si="178"/>
        <v>120478.38255637666</v>
      </c>
      <c r="IG29" s="58">
        <f t="shared" si="178"/>
        <v>120824.69642954694</v>
      </c>
      <c r="IH29" s="57" t="str">
        <f t="shared" si="157"/>
        <v>Siedlungs- und Verkehrsfläche</v>
      </c>
      <c r="II29" s="58"/>
      <c r="IJ29" s="58">
        <f t="shared" ref="IJ29:IW29" si="179">SUM(IJ24:IJ28)</f>
        <v>62102.290175681788</v>
      </c>
      <c r="IK29" s="58">
        <f t="shared" si="179"/>
        <v>65464.787126701965</v>
      </c>
      <c r="IL29" s="58">
        <f t="shared" si="179"/>
        <v>69398.349999999991</v>
      </c>
      <c r="IM29" s="58">
        <f t="shared" si="179"/>
        <v>70341.936742188453</v>
      </c>
      <c r="IN29" s="58">
        <f t="shared" si="179"/>
        <v>71542.202182408597</v>
      </c>
      <c r="IO29" s="58">
        <f t="shared" si="179"/>
        <v>72583.56741416661</v>
      </c>
      <c r="IP29" s="58">
        <f t="shared" si="179"/>
        <v>73382.068701656332</v>
      </c>
      <c r="IQ29" s="58">
        <f t="shared" si="179"/>
        <v>74057.292237958318</v>
      </c>
      <c r="IR29" s="58">
        <f t="shared" si="179"/>
        <v>74651.682998226024</v>
      </c>
      <c r="IS29" s="58">
        <f t="shared" si="179"/>
        <v>75038.937205682567</v>
      </c>
      <c r="IT29" s="58">
        <f t="shared" si="179"/>
        <v>75616.823379030931</v>
      </c>
      <c r="IU29" s="58">
        <f t="shared" si="179"/>
        <v>76343.011910454123</v>
      </c>
      <c r="IV29" s="58">
        <f t="shared" si="179"/>
        <v>76990.966056869584</v>
      </c>
      <c r="IW29" s="58">
        <f t="shared" si="179"/>
        <v>77118.263194802712</v>
      </c>
      <c r="IX29" s="71" t="str">
        <f t="shared" si="55"/>
        <v>Siedlungs- und Verkehrsfläche</v>
      </c>
      <c r="IY29" s="63">
        <f t="shared" si="159"/>
        <v>1858910.8801742441</v>
      </c>
      <c r="IZ29" s="63">
        <f t="shared" si="159"/>
        <v>1939335.2052978873</v>
      </c>
      <c r="JA29" s="63">
        <f t="shared" si="159"/>
        <v>2020560.1627844009</v>
      </c>
      <c r="JB29" s="63">
        <f t="shared" si="159"/>
        <v>2038575.1904401747</v>
      </c>
      <c r="JC29" s="63">
        <f t="shared" si="159"/>
        <v>2055535.3689617952</v>
      </c>
      <c r="JD29" s="63">
        <f t="shared" si="159"/>
        <v>2069402.4538202409</v>
      </c>
      <c r="JE29" s="63">
        <f t="shared" si="159"/>
        <v>2088892.0693940115</v>
      </c>
      <c r="JF29" s="63">
        <f t="shared" si="159"/>
        <v>2103248.3462587083</v>
      </c>
      <c r="JG29" s="63">
        <f t="shared" si="159"/>
        <v>2116743.3093198976</v>
      </c>
      <c r="JH29" s="63">
        <f t="shared" si="159"/>
        <v>2130572.5000630198</v>
      </c>
      <c r="JI29" s="63">
        <f t="shared" si="159"/>
        <v>2143322.3101422889</v>
      </c>
      <c r="JJ29" s="63">
        <f t="shared" si="159"/>
        <v>2153687.8937279144</v>
      </c>
      <c r="JK29" s="63">
        <f t="shared" si="159"/>
        <v>2164075.3676266056</v>
      </c>
      <c r="JL29" s="63">
        <f t="shared" si="159"/>
        <v>2173836.2312487625</v>
      </c>
      <c r="JM29" s="62" t="str">
        <f t="shared" si="6"/>
        <v>Siedlungs- und Verkehrsfläche</v>
      </c>
      <c r="JN29" s="64">
        <f t="shared" si="163"/>
        <v>1783944.6114389065</v>
      </c>
      <c r="JO29" s="64">
        <f t="shared" si="160"/>
        <v>1858262.4804788663</v>
      </c>
      <c r="JP29" s="64">
        <f t="shared" si="160"/>
        <v>1934596.3785581454</v>
      </c>
      <c r="JQ29" s="64">
        <f t="shared" si="160"/>
        <v>1951581.800863358</v>
      </c>
      <c r="JR29" s="64">
        <f t="shared" si="160"/>
        <v>1968002.1048201809</v>
      </c>
      <c r="JS29" s="64">
        <f t="shared" si="160"/>
        <v>1982115.0733749347</v>
      </c>
      <c r="JT29" s="64">
        <f t="shared" si="160"/>
        <v>1998180.6609955705</v>
      </c>
      <c r="JU29" s="64">
        <f t="shared" si="160"/>
        <v>2012509.7174650258</v>
      </c>
      <c r="JV29" s="64">
        <f t="shared" si="160"/>
        <v>2027010.9596318868</v>
      </c>
      <c r="JW29" s="64">
        <f t="shared" si="160"/>
        <v>2041024.4649157496</v>
      </c>
      <c r="JX29" s="64">
        <f t="shared" si="160"/>
        <v>2053704.197543984</v>
      </c>
      <c r="JY29" s="64">
        <f t="shared" si="160"/>
        <v>2064164.2859805711</v>
      </c>
      <c r="JZ29" s="64">
        <f t="shared" si="160"/>
        <v>2074774.5422756083</v>
      </c>
      <c r="KA29" s="64">
        <f t="shared" si="160"/>
        <v>2084728.730133238</v>
      </c>
    </row>
    <row r="30" spans="1:287" x14ac:dyDescent="0.25">
      <c r="A30" s="76" t="s">
        <v>67</v>
      </c>
      <c r="B30" s="76">
        <f t="shared" ref="B30:Q30" si="180">B29/B8</f>
        <v>0.51190994719051153</v>
      </c>
      <c r="C30" s="76">
        <f t="shared" si="180"/>
        <v>0.51297866779970092</v>
      </c>
      <c r="D30" s="76">
        <f t="shared" si="180"/>
        <v>0.49294329599177289</v>
      </c>
      <c r="E30" s="76">
        <f t="shared" si="180"/>
        <v>0.49637002094486038</v>
      </c>
      <c r="F30" s="76">
        <f t="shared" si="180"/>
        <v>0.49638292682926827</v>
      </c>
      <c r="G30" s="76">
        <f t="shared" si="180"/>
        <v>0.49508998330578308</v>
      </c>
      <c r="H30" s="76">
        <f t="shared" si="180"/>
        <v>0.49609740311735739</v>
      </c>
      <c r="I30" s="76">
        <f t="shared" si="180"/>
        <v>0.49650222917352405</v>
      </c>
      <c r="J30" s="76">
        <f t="shared" si="180"/>
        <v>0.49737846448368295</v>
      </c>
      <c r="K30" s="76">
        <f t="shared" si="180"/>
        <v>0.49758480439832115</v>
      </c>
      <c r="L30" s="76">
        <f t="shared" si="180"/>
        <v>0.49818399419353526</v>
      </c>
      <c r="M30" s="76">
        <f t="shared" si="180"/>
        <v>0.50029514858141422</v>
      </c>
      <c r="N30" s="76">
        <f t="shared" si="180"/>
        <v>0.50074434747331631</v>
      </c>
      <c r="O30" s="76">
        <f t="shared" si="180"/>
        <v>0.49984903930389779</v>
      </c>
      <c r="P30" s="76">
        <f t="shared" si="180"/>
        <v>0.49942393701688392</v>
      </c>
      <c r="Q30" s="76">
        <f t="shared" si="180"/>
        <v>0.49606924972607497</v>
      </c>
      <c r="R30" s="76" t="s">
        <v>67</v>
      </c>
      <c r="S30" s="76">
        <f t="shared" ref="S30:AG30" si="181">S29/S8</f>
        <v>0.48405965071833745</v>
      </c>
      <c r="T30" s="76">
        <f t="shared" si="181"/>
        <v>0.48515947592590042</v>
      </c>
      <c r="U30" s="76">
        <f t="shared" si="181"/>
        <v>0.48792926284403632</v>
      </c>
      <c r="V30" s="76">
        <f t="shared" si="181"/>
        <v>0.4884579840709069</v>
      </c>
      <c r="W30" s="76">
        <f t="shared" si="181"/>
        <v>0.48911786325161188</v>
      </c>
      <c r="X30" s="76">
        <f t="shared" si="181"/>
        <v>0.48889137476657751</v>
      </c>
      <c r="Y30" s="76">
        <f t="shared" si="181"/>
        <v>0.49010742234172638</v>
      </c>
      <c r="Z30" s="76">
        <f t="shared" si="181"/>
        <v>0.49099280881051055</v>
      </c>
      <c r="AA30" s="76">
        <f t="shared" si="181"/>
        <v>0.49108959076564296</v>
      </c>
      <c r="AB30" s="76">
        <f t="shared" si="181"/>
        <v>0.49131152972165715</v>
      </c>
      <c r="AC30" s="76">
        <f t="shared" si="181"/>
        <v>0.49123014491126188</v>
      </c>
      <c r="AD30" s="76">
        <f t="shared" si="181"/>
        <v>0.49125054830882081</v>
      </c>
      <c r="AE30" s="76">
        <f t="shared" si="181"/>
        <v>0.49135599761560522</v>
      </c>
      <c r="AF30" s="76">
        <f t="shared" si="181"/>
        <v>0.49698882406711214</v>
      </c>
      <c r="AG30" s="76">
        <f t="shared" si="181"/>
        <v>0.49704142478407254</v>
      </c>
      <c r="AH30" s="76" t="s">
        <v>67</v>
      </c>
      <c r="AI30" s="76">
        <f t="shared" ref="AI30:AW30" si="182">AI29/AI8</f>
        <v>0.4815184032929159</v>
      </c>
      <c r="AJ30" s="76">
        <f t="shared" si="182"/>
        <v>0.48646080550630089</v>
      </c>
      <c r="AK30" s="76">
        <f t="shared" si="182"/>
        <v>0.4880405787059659</v>
      </c>
      <c r="AL30" s="76">
        <f t="shared" si="182"/>
        <v>0.48193844201852537</v>
      </c>
      <c r="AM30" s="76">
        <f t="shared" si="182"/>
        <v>0.48267081197008832</v>
      </c>
      <c r="AN30" s="76">
        <f t="shared" si="182"/>
        <v>0.48278579701647589</v>
      </c>
      <c r="AO30" s="76">
        <f t="shared" si="182"/>
        <v>0.48314431459750101</v>
      </c>
      <c r="AP30" s="76">
        <f t="shared" si="182"/>
        <v>0.48310493336062682</v>
      </c>
      <c r="AQ30" s="76">
        <f t="shared" si="182"/>
        <v>0.48262893143105512</v>
      </c>
      <c r="AR30" s="76">
        <f t="shared" si="182"/>
        <v>0.48257244037220465</v>
      </c>
      <c r="AS30" s="76">
        <f t="shared" si="182"/>
        <v>0.48193059192909754</v>
      </c>
      <c r="AT30" s="76">
        <f t="shared" si="182"/>
        <v>0.48197621134820662</v>
      </c>
      <c r="AU30" s="76">
        <f t="shared" si="182"/>
        <v>0.48071377339011334</v>
      </c>
      <c r="AV30" s="76">
        <f t="shared" si="182"/>
        <v>0.47844490313652693</v>
      </c>
      <c r="AW30" s="76">
        <f t="shared" si="182"/>
        <v>0.47823629329567618</v>
      </c>
      <c r="AX30" s="76" t="s">
        <v>67</v>
      </c>
      <c r="AY30" s="76">
        <f t="shared" ref="AY30:BM30" si="183">AY29/AY8</f>
        <v>0.46460432551870984</v>
      </c>
      <c r="AZ30" s="76">
        <f t="shared" si="183"/>
        <v>0.46449656722042115</v>
      </c>
      <c r="BA30" s="76">
        <f t="shared" si="183"/>
        <v>0.46536701295431132</v>
      </c>
      <c r="BB30" s="76">
        <f t="shared" si="183"/>
        <v>0.46447030900290215</v>
      </c>
      <c r="BC30" s="76">
        <f t="shared" si="183"/>
        <v>0.46416718387141376</v>
      </c>
      <c r="BD30" s="76">
        <f t="shared" si="183"/>
        <v>0.46408158875834465</v>
      </c>
      <c r="BE30" s="76">
        <f t="shared" si="183"/>
        <v>0.46379833660537634</v>
      </c>
      <c r="BF30" s="76">
        <f t="shared" si="183"/>
        <v>0.46335668916591893</v>
      </c>
      <c r="BG30" s="76">
        <f t="shared" si="183"/>
        <v>0.46295445197793822</v>
      </c>
      <c r="BH30" s="76">
        <f t="shared" si="183"/>
        <v>0.46268159425628724</v>
      </c>
      <c r="BI30" s="76">
        <f t="shared" si="183"/>
        <v>0.46230552926162616</v>
      </c>
      <c r="BJ30" s="76">
        <f t="shared" si="183"/>
        <v>0.46192557685854674</v>
      </c>
      <c r="BK30" s="76">
        <f t="shared" si="183"/>
        <v>0.46143464695232167</v>
      </c>
      <c r="BL30" s="76">
        <f t="shared" si="183"/>
        <v>0.46108523756251002</v>
      </c>
      <c r="BM30" s="76">
        <f t="shared" si="183"/>
        <v>0.4608690562753589</v>
      </c>
      <c r="BN30" s="76" t="s">
        <v>67</v>
      </c>
      <c r="BO30" s="76">
        <f t="shared" ref="BO30:CC30" si="184">BO29/BO8</f>
        <v>0.46453575591653629</v>
      </c>
      <c r="BP30" s="76">
        <f t="shared" si="184"/>
        <v>0.46484159069736347</v>
      </c>
      <c r="BQ30" s="76">
        <f t="shared" si="184"/>
        <v>0.46398749181094523</v>
      </c>
      <c r="BR30" s="76">
        <f t="shared" si="184"/>
        <v>0.46395435636236076</v>
      </c>
      <c r="BS30" s="76">
        <f t="shared" si="184"/>
        <v>0.46441397642628851</v>
      </c>
      <c r="BT30" s="76">
        <f t="shared" si="184"/>
        <v>0.46456521023648084</v>
      </c>
      <c r="BU30" s="76">
        <f t="shared" si="184"/>
        <v>0.46499534783054386</v>
      </c>
      <c r="BV30" s="76">
        <f t="shared" si="184"/>
        <v>0.46384572035090571</v>
      </c>
      <c r="BW30" s="76">
        <f t="shared" si="184"/>
        <v>0.4637849625592923</v>
      </c>
      <c r="BX30" s="76">
        <f t="shared" si="184"/>
        <v>0.46405240483020949</v>
      </c>
      <c r="BY30" s="76">
        <f t="shared" si="184"/>
        <v>0.46382787440683781</v>
      </c>
      <c r="BZ30" s="76">
        <f t="shared" si="184"/>
        <v>0.46401708555881488</v>
      </c>
      <c r="CA30" s="76">
        <f t="shared" si="184"/>
        <v>0.46372481119834502</v>
      </c>
      <c r="CB30" s="76">
        <f t="shared" si="184"/>
        <v>0.46326732108267665</v>
      </c>
      <c r="CC30" s="76">
        <f t="shared" si="184"/>
        <v>0.46323164807208228</v>
      </c>
      <c r="CD30" s="76" t="s">
        <v>67</v>
      </c>
      <c r="CE30" s="76">
        <f t="shared" ref="CE30:CS30" si="185">CE29/CE8</f>
        <v>0.46465086959265828</v>
      </c>
      <c r="CF30" s="76">
        <f t="shared" si="185"/>
        <v>0.46409776148837845</v>
      </c>
      <c r="CG30" s="76">
        <f t="shared" si="185"/>
        <v>0.46414527037495373</v>
      </c>
      <c r="CH30" s="76">
        <f t="shared" si="185"/>
        <v>0.46374191411582993</v>
      </c>
      <c r="CI30" s="76">
        <f t="shared" si="185"/>
        <v>0.4636034471304184</v>
      </c>
      <c r="CJ30" s="76">
        <f t="shared" si="185"/>
        <v>0.46349305840720745</v>
      </c>
      <c r="CK30" s="76">
        <f t="shared" si="185"/>
        <v>0.46347984943116993</v>
      </c>
      <c r="CL30" s="76">
        <f t="shared" si="185"/>
        <v>0.46331252600282596</v>
      </c>
      <c r="CM30" s="76">
        <f t="shared" si="185"/>
        <v>0.46308259108740918</v>
      </c>
      <c r="CN30" s="76">
        <f t="shared" si="185"/>
        <v>0.46279983946372122</v>
      </c>
      <c r="CO30" s="76">
        <f t="shared" si="185"/>
        <v>0.46250775062518346</v>
      </c>
      <c r="CP30" s="76">
        <f t="shared" si="185"/>
        <v>0.46243399597195617</v>
      </c>
      <c r="CQ30" s="76">
        <f t="shared" si="185"/>
        <v>0.46240612990496238</v>
      </c>
      <c r="CR30" s="76">
        <f t="shared" si="185"/>
        <v>0.46235862425886037</v>
      </c>
      <c r="CS30" s="76">
        <f t="shared" si="185"/>
        <v>0.46237428079988391</v>
      </c>
      <c r="CT30" s="76" t="s">
        <v>67</v>
      </c>
      <c r="CU30" s="76">
        <f t="shared" ref="CU30:DI30" si="186">CU29/CU8</f>
        <v>0.47023605258881451</v>
      </c>
      <c r="CV30" s="76">
        <f t="shared" si="186"/>
        <v>0.46836657315136371</v>
      </c>
      <c r="CW30" s="76">
        <f t="shared" si="186"/>
        <v>0.46791345966268144</v>
      </c>
      <c r="CX30" s="76">
        <f t="shared" si="186"/>
        <v>0.4674232921016242</v>
      </c>
      <c r="CY30" s="76">
        <f t="shared" si="186"/>
        <v>0.46725615174745405</v>
      </c>
      <c r="CZ30" s="76">
        <f t="shared" si="186"/>
        <v>0.46695885170282325</v>
      </c>
      <c r="DA30" s="76">
        <f t="shared" si="186"/>
        <v>0.46680514333192263</v>
      </c>
      <c r="DB30" s="76">
        <f t="shared" si="186"/>
        <v>0.46685951080126081</v>
      </c>
      <c r="DC30" s="76">
        <f t="shared" si="186"/>
        <v>0.4666291893327833</v>
      </c>
      <c r="DD30" s="76">
        <f t="shared" si="186"/>
        <v>0.46631823170013031</v>
      </c>
      <c r="DE30" s="76">
        <f t="shared" si="186"/>
        <v>0.46602016946214281</v>
      </c>
      <c r="DF30" s="76">
        <f t="shared" si="186"/>
        <v>0.46596648521902195</v>
      </c>
      <c r="DG30" s="76">
        <f t="shared" si="186"/>
        <v>0.46587379479661439</v>
      </c>
      <c r="DH30" s="76">
        <f t="shared" si="186"/>
        <v>0.463240276053622</v>
      </c>
      <c r="DI30" s="76">
        <f t="shared" si="186"/>
        <v>0.46329011511009227</v>
      </c>
      <c r="DJ30" s="76" t="s">
        <v>67</v>
      </c>
      <c r="DK30" s="76"/>
      <c r="DL30" s="76">
        <f t="shared" ref="DL30:DY30" si="187">DL29/DL8</f>
        <v>0.4557922029163563</v>
      </c>
      <c r="DM30" s="76">
        <f t="shared" si="187"/>
        <v>0.45561207585499486</v>
      </c>
      <c r="DN30" s="76">
        <f t="shared" si="187"/>
        <v>0.45245440310867269</v>
      </c>
      <c r="DO30" s="76">
        <f t="shared" si="187"/>
        <v>0.45126916894069646</v>
      </c>
      <c r="DP30" s="76">
        <f t="shared" si="187"/>
        <v>0.45082085588354559</v>
      </c>
      <c r="DQ30" s="76">
        <f t="shared" si="187"/>
        <v>0.45052199154278649</v>
      </c>
      <c r="DR30" s="76">
        <f t="shared" si="187"/>
        <v>0.45040918444484157</v>
      </c>
      <c r="DS30" s="76">
        <f t="shared" si="187"/>
        <v>0.45020872140006357</v>
      </c>
      <c r="DT30" s="76">
        <f t="shared" si="187"/>
        <v>0.44965599072928492</v>
      </c>
      <c r="DU30" s="76">
        <f t="shared" si="187"/>
        <v>0.44798005450114786</v>
      </c>
      <c r="DV30" s="76">
        <f t="shared" si="187"/>
        <v>0.44654399733555339</v>
      </c>
      <c r="DW30" s="76">
        <f t="shared" si="187"/>
        <v>0.44397320049503453</v>
      </c>
      <c r="DX30" s="76">
        <f t="shared" si="187"/>
        <v>0.44216916231502501</v>
      </c>
      <c r="DY30" s="76">
        <f t="shared" si="187"/>
        <v>0.44071177028644309</v>
      </c>
      <c r="DZ30" s="76" t="s">
        <v>67</v>
      </c>
      <c r="EA30" s="76">
        <f t="shared" ref="EA30:EO30" si="188">EA29/EA8</f>
        <v>0.44528413473327705</v>
      </c>
      <c r="EB30" s="76">
        <f t="shared" si="188"/>
        <v>0.44338361230151868</v>
      </c>
      <c r="EC30" s="76">
        <f t="shared" si="188"/>
        <v>0.44441896001232351</v>
      </c>
      <c r="ED30" s="76">
        <f t="shared" si="188"/>
        <v>0.44463690114377058</v>
      </c>
      <c r="EE30" s="76">
        <f t="shared" si="188"/>
        <v>0.44462074634749471</v>
      </c>
      <c r="EF30" s="76">
        <f t="shared" si="188"/>
        <v>0.44473689985162401</v>
      </c>
      <c r="EG30" s="76">
        <f t="shared" si="188"/>
        <v>0.44499802168200686</v>
      </c>
      <c r="EH30" s="76">
        <f t="shared" si="188"/>
        <v>0.44498820007342543</v>
      </c>
      <c r="EI30" s="76">
        <f t="shared" si="188"/>
        <v>0.44486477471315777</v>
      </c>
      <c r="EJ30" s="76">
        <f t="shared" si="188"/>
        <v>0.44478592240489956</v>
      </c>
      <c r="EK30" s="76">
        <f t="shared" si="188"/>
        <v>0.44456223657037519</v>
      </c>
      <c r="EL30" s="76">
        <f t="shared" si="188"/>
        <v>0.44400051728369244</v>
      </c>
      <c r="EM30" s="76">
        <f t="shared" si="188"/>
        <v>0.44355579680258778</v>
      </c>
      <c r="EN30" s="76">
        <f t="shared" si="188"/>
        <v>0.44309877100204503</v>
      </c>
      <c r="EO30" s="76">
        <f t="shared" si="188"/>
        <v>0.44308075734004737</v>
      </c>
      <c r="EP30" s="76" t="s">
        <v>67</v>
      </c>
      <c r="EQ30" s="76">
        <f t="shared" ref="EQ30:FE30" si="189">EQ29/EQ8</f>
        <v>0.44882397039145167</v>
      </c>
      <c r="ER30" s="76">
        <f t="shared" si="189"/>
        <v>0.4479759477324225</v>
      </c>
      <c r="ES30" s="76">
        <f t="shared" si="189"/>
        <v>0.44838403126951498</v>
      </c>
      <c r="ET30" s="76">
        <f t="shared" si="189"/>
        <v>0.45181160562010902</v>
      </c>
      <c r="EU30" s="76">
        <f t="shared" si="189"/>
        <v>0.45152512366225062</v>
      </c>
      <c r="EV30" s="76">
        <f t="shared" si="189"/>
        <v>0.45125602314009294</v>
      </c>
      <c r="EW30" s="76">
        <f t="shared" si="189"/>
        <v>0.45100473329893942</v>
      </c>
      <c r="EX30" s="76">
        <f t="shared" si="189"/>
        <v>0.45077043186103299</v>
      </c>
      <c r="EY30" s="76">
        <f t="shared" si="189"/>
        <v>0.45087104076605783</v>
      </c>
      <c r="EZ30" s="76">
        <f t="shared" si="189"/>
        <v>0.45090169057897944</v>
      </c>
      <c r="FA30" s="76">
        <f t="shared" si="189"/>
        <v>0.45018816152856289</v>
      </c>
      <c r="FB30" s="76">
        <f t="shared" si="189"/>
        <v>0.45031522063132579</v>
      </c>
      <c r="FC30" s="76">
        <f t="shared" si="189"/>
        <v>0.45035750717532952</v>
      </c>
      <c r="FD30" s="76">
        <f t="shared" si="189"/>
        <v>0.45030043280316867</v>
      </c>
      <c r="FE30" s="76">
        <f t="shared" si="189"/>
        <v>0.44638218468849344</v>
      </c>
      <c r="FF30" s="76" t="s">
        <v>67</v>
      </c>
      <c r="FG30" s="76">
        <f t="shared" ref="FG30:FU30" si="190">FG29/FG8</f>
        <v>0.46386140983044194</v>
      </c>
      <c r="FH30" s="76">
        <f t="shared" si="190"/>
        <v>0.46351976060448952</v>
      </c>
      <c r="FI30" s="76">
        <f t="shared" si="190"/>
        <v>0.46332765236741696</v>
      </c>
      <c r="FJ30" s="76">
        <f t="shared" si="190"/>
        <v>0.46262262395612447</v>
      </c>
      <c r="FK30" s="76">
        <f t="shared" si="190"/>
        <v>0.46254135322276757</v>
      </c>
      <c r="FL30" s="76">
        <f t="shared" si="190"/>
        <v>0.46250136071375658</v>
      </c>
      <c r="FM30" s="76">
        <f t="shared" si="190"/>
        <v>0.46239101485722334</v>
      </c>
      <c r="FN30" s="76">
        <f t="shared" si="190"/>
        <v>0.46227981915067062</v>
      </c>
      <c r="FO30" s="76">
        <f t="shared" si="190"/>
        <v>0.46216337792650519</v>
      </c>
      <c r="FP30" s="76">
        <f t="shared" si="190"/>
        <v>0.46209484012998459</v>
      </c>
      <c r="FQ30" s="76">
        <f t="shared" si="190"/>
        <v>0.46208808084515596</v>
      </c>
      <c r="FR30" s="76">
        <f t="shared" si="190"/>
        <v>0.46201364867104472</v>
      </c>
      <c r="FS30" s="76">
        <f t="shared" si="190"/>
        <v>0.46185492974440645</v>
      </c>
      <c r="FT30" s="76">
        <f t="shared" si="190"/>
        <v>0.46183818954821365</v>
      </c>
      <c r="FU30" s="76">
        <f t="shared" si="190"/>
        <v>0.46180881902724163</v>
      </c>
      <c r="FV30" s="76" t="s">
        <v>67</v>
      </c>
      <c r="FW30" s="76">
        <f t="shared" ref="FW30:GK30" si="191">FW29/FW8</f>
        <v>0.45950072703637868</v>
      </c>
      <c r="FX30" s="76">
        <f t="shared" si="191"/>
        <v>0.45859475327659299</v>
      </c>
      <c r="FY30" s="76">
        <f t="shared" si="191"/>
        <v>0.45793518276447087</v>
      </c>
      <c r="FZ30" s="76">
        <f t="shared" si="191"/>
        <v>0.4572112446881948</v>
      </c>
      <c r="GA30" s="76">
        <f t="shared" si="191"/>
        <v>0.45705225897627066</v>
      </c>
      <c r="GB30" s="76">
        <f t="shared" si="191"/>
        <v>0.45702377273309369</v>
      </c>
      <c r="GC30" s="76">
        <f t="shared" si="191"/>
        <v>0.45704835357175388</v>
      </c>
      <c r="GD30" s="76">
        <f t="shared" si="191"/>
        <v>0.45682110379992646</v>
      </c>
      <c r="GE30" s="76">
        <f t="shared" si="191"/>
        <v>0.45689938281694731</v>
      </c>
      <c r="GF30" s="76">
        <f t="shared" si="191"/>
        <v>0.45701095746345211</v>
      </c>
      <c r="GG30" s="76">
        <f t="shared" si="191"/>
        <v>0.45705557412313186</v>
      </c>
      <c r="GH30" s="76">
        <f t="shared" si="191"/>
        <v>0.4572784996590108</v>
      </c>
      <c r="GI30" s="76">
        <f t="shared" si="191"/>
        <v>0.45725712579350425</v>
      </c>
      <c r="GJ30" s="76">
        <f t="shared" si="191"/>
        <v>0.45735823848740581</v>
      </c>
      <c r="GK30" s="76">
        <f t="shared" si="191"/>
        <v>0.45685230681501149</v>
      </c>
      <c r="GL30" s="76" t="s">
        <v>67</v>
      </c>
      <c r="GM30" s="76"/>
      <c r="GN30" s="76">
        <f t="shared" ref="GN30:HA30" si="192">GN29/GN8</f>
        <v>0.46042486744369854</v>
      </c>
      <c r="GO30" s="76">
        <f t="shared" si="192"/>
        <v>0.46021729668764616</v>
      </c>
      <c r="GP30" s="76">
        <f t="shared" si="192"/>
        <v>0.45846315774914664</v>
      </c>
      <c r="GQ30" s="76">
        <f t="shared" si="192"/>
        <v>0.45822500885460449</v>
      </c>
      <c r="GR30" s="76">
        <f t="shared" si="192"/>
        <v>0.45718356312903602</v>
      </c>
      <c r="GS30" s="76">
        <f t="shared" si="192"/>
        <v>0.45669527791532311</v>
      </c>
      <c r="GT30" s="76">
        <f t="shared" si="192"/>
        <v>0.4568211829469529</v>
      </c>
      <c r="GU30" s="76">
        <f t="shared" si="192"/>
        <v>0.45670094542049844</v>
      </c>
      <c r="GV30" s="76">
        <f t="shared" si="192"/>
        <v>0.45665880122740587</v>
      </c>
      <c r="GW30" s="76">
        <f t="shared" si="192"/>
        <v>0.45648640816775921</v>
      </c>
      <c r="GX30" s="76">
        <f t="shared" si="192"/>
        <v>0.45632309137613225</v>
      </c>
      <c r="GY30" s="76">
        <f t="shared" si="192"/>
        <v>0.45615690227228406</v>
      </c>
      <c r="GZ30" s="76">
        <f t="shared" si="192"/>
        <v>0.45544880896776252</v>
      </c>
      <c r="HA30" s="76">
        <f t="shared" si="192"/>
        <v>0.45487621908488596</v>
      </c>
      <c r="HB30" s="76" t="s">
        <v>67</v>
      </c>
      <c r="HC30" s="76"/>
      <c r="HD30" s="76">
        <f t="shared" ref="HD30:HQ30" si="193">HD29/HD8</f>
        <v>0.45817021491946297</v>
      </c>
      <c r="HE30" s="76">
        <f t="shared" si="193"/>
        <v>0.45796554680062557</v>
      </c>
      <c r="HF30" s="76">
        <f t="shared" si="193"/>
        <v>0.44908230667615034</v>
      </c>
      <c r="HG30" s="76">
        <f t="shared" si="193"/>
        <v>0.44497931623383136</v>
      </c>
      <c r="HH30" s="76">
        <f t="shared" si="193"/>
        <v>0.44413039432576662</v>
      </c>
      <c r="HI30" s="76">
        <f t="shared" si="193"/>
        <v>0.43574204617260204</v>
      </c>
      <c r="HJ30" s="76">
        <f t="shared" si="193"/>
        <v>0.43173738018743651</v>
      </c>
      <c r="HK30" s="76">
        <f t="shared" si="193"/>
        <v>0.41387890790707776</v>
      </c>
      <c r="HL30" s="76">
        <f t="shared" si="193"/>
        <v>0.40149952628507218</v>
      </c>
      <c r="HM30" s="76">
        <f t="shared" si="193"/>
        <v>0.40013499929396901</v>
      </c>
      <c r="HN30" s="76">
        <f t="shared" si="193"/>
        <v>0.39879131468826512</v>
      </c>
      <c r="HO30" s="76">
        <f t="shared" si="193"/>
        <v>0.39811838718451736</v>
      </c>
      <c r="HP30" s="76">
        <f t="shared" si="193"/>
        <v>0.39816580287183767</v>
      </c>
      <c r="HQ30" s="76">
        <f t="shared" si="193"/>
        <v>0.39768116253290925</v>
      </c>
      <c r="HR30" s="76" t="s">
        <v>67</v>
      </c>
      <c r="HS30" s="76"/>
      <c r="HT30" s="76">
        <f t="shared" ref="HT30:IG30" si="194">HT29/HT8</f>
        <v>0.45977590590012751</v>
      </c>
      <c r="HU30" s="76">
        <f t="shared" si="194"/>
        <v>0.45832798507254924</v>
      </c>
      <c r="HV30" s="76">
        <f t="shared" si="194"/>
        <v>0.45590000350981436</v>
      </c>
      <c r="HW30" s="76">
        <f t="shared" si="194"/>
        <v>0.45470505456757371</v>
      </c>
      <c r="HX30" s="76">
        <f t="shared" si="194"/>
        <v>0.4541344858438866</v>
      </c>
      <c r="HY30" s="76">
        <f t="shared" si="194"/>
        <v>0.45343405047263902</v>
      </c>
      <c r="HZ30" s="76">
        <f t="shared" si="194"/>
        <v>0.45227289314356001</v>
      </c>
      <c r="IA30" s="76">
        <f t="shared" si="194"/>
        <v>0.45175139469387926</v>
      </c>
      <c r="IB30" s="76">
        <f t="shared" si="194"/>
        <v>0.45107546264740883</v>
      </c>
      <c r="IC30" s="76">
        <f t="shared" si="194"/>
        <v>0.45033262583307476</v>
      </c>
      <c r="ID30" s="76">
        <f t="shared" si="194"/>
        <v>0.44687028240905341</v>
      </c>
      <c r="IE30" s="76">
        <f t="shared" si="194"/>
        <v>0.44478671292798516</v>
      </c>
      <c r="IF30" s="76">
        <f t="shared" si="194"/>
        <v>0.44352714304890961</v>
      </c>
      <c r="IG30" s="76">
        <f t="shared" si="194"/>
        <v>0.44287493330577027</v>
      </c>
      <c r="IH30" s="76" t="s">
        <v>67</v>
      </c>
      <c r="II30" s="76"/>
      <c r="IJ30" s="76">
        <f t="shared" ref="IJ30:IW30" si="195">IJ29/IJ8</f>
        <v>0.45547236224986093</v>
      </c>
      <c r="IK30" s="76">
        <f t="shared" si="195"/>
        <v>0.45443038704074001</v>
      </c>
      <c r="IL30" s="76">
        <f t="shared" si="195"/>
        <v>0.44744838747114724</v>
      </c>
      <c r="IM30" s="76">
        <f t="shared" si="195"/>
        <v>0.44585115511306617</v>
      </c>
      <c r="IN30" s="76">
        <f t="shared" si="195"/>
        <v>0.44232658217097021</v>
      </c>
      <c r="IO30" s="76">
        <f t="shared" si="195"/>
        <v>0.43998293870375454</v>
      </c>
      <c r="IP30" s="76">
        <f t="shared" si="195"/>
        <v>0.43715170453176361</v>
      </c>
      <c r="IQ30" s="76">
        <f t="shared" si="195"/>
        <v>0.43483937451104587</v>
      </c>
      <c r="IR30" s="76">
        <f t="shared" si="195"/>
        <v>0.43158758500089767</v>
      </c>
      <c r="IS30" s="76">
        <f t="shared" si="195"/>
        <v>0.42775026732294974</v>
      </c>
      <c r="IT30" s="76">
        <f t="shared" si="195"/>
        <v>0.42167239206267321</v>
      </c>
      <c r="IU30" s="76">
        <f t="shared" si="195"/>
        <v>0.41919185979784768</v>
      </c>
      <c r="IV30" s="76">
        <f t="shared" si="195"/>
        <v>0.41680588564790377</v>
      </c>
      <c r="IW30" s="76">
        <f t="shared" si="195"/>
        <v>0.41528724233110137</v>
      </c>
      <c r="IX30" s="77" t="s">
        <v>67</v>
      </c>
      <c r="IY30" s="77">
        <f t="shared" ref="IY30:JZ30" si="196">IY29/IY8</f>
        <v>0.46120803399254862</v>
      </c>
      <c r="IZ30" s="77">
        <f t="shared" si="196"/>
        <v>0.46117303294209705</v>
      </c>
      <c r="JA30" s="77">
        <f t="shared" si="196"/>
        <v>0.45985530549023984</v>
      </c>
      <c r="JB30" s="77">
        <f t="shared" si="196"/>
        <v>0.45933947397427716</v>
      </c>
      <c r="JC30" s="77">
        <f t="shared" si="196"/>
        <v>0.45902546659209398</v>
      </c>
      <c r="JD30" s="77">
        <f t="shared" si="196"/>
        <v>0.45843115294253539</v>
      </c>
      <c r="JE30" s="77">
        <f t="shared" si="196"/>
        <v>0.45788191130842293</v>
      </c>
      <c r="JF30" s="77">
        <f t="shared" si="196"/>
        <v>0.45672733154131467</v>
      </c>
      <c r="JG30" s="77">
        <f t="shared" si="196"/>
        <v>0.45582358626745861</v>
      </c>
      <c r="JH30" s="77">
        <f t="shared" si="196"/>
        <v>0.45535683377105873</v>
      </c>
      <c r="JI30" s="77">
        <f t="shared" si="196"/>
        <v>0.4546980185574272</v>
      </c>
      <c r="JJ30" s="77">
        <f t="shared" si="196"/>
        <v>0.45415503876279739</v>
      </c>
      <c r="JK30" s="77">
        <f t="shared" si="196"/>
        <v>0.45366422939504414</v>
      </c>
      <c r="JL30" s="77">
        <f t="shared" si="196"/>
        <v>0.45315760623671159</v>
      </c>
      <c r="JM30" s="78" t="s">
        <v>67</v>
      </c>
      <c r="JN30" s="78">
        <f t="shared" si="196"/>
        <v>0.46133657374727888</v>
      </c>
      <c r="JO30" s="78">
        <f t="shared" si="196"/>
        <v>0.46131399308180027</v>
      </c>
      <c r="JP30" s="78">
        <f t="shared" si="196"/>
        <v>0.46034601017671772</v>
      </c>
      <c r="JQ30" s="78">
        <f t="shared" si="196"/>
        <v>0.46000119943281242</v>
      </c>
      <c r="JR30" s="78">
        <f t="shared" si="196"/>
        <v>0.45971121496082318</v>
      </c>
      <c r="JS30" s="78">
        <f t="shared" si="196"/>
        <v>0.45948476721404757</v>
      </c>
      <c r="JT30" s="78">
        <f t="shared" si="196"/>
        <v>0.45914413814110017</v>
      </c>
      <c r="JU30" s="78">
        <f t="shared" si="196"/>
        <v>0.45886925893249103</v>
      </c>
      <c r="JV30" s="78">
        <f t="shared" si="196"/>
        <v>0.45857025324057749</v>
      </c>
      <c r="JW30" s="78">
        <f t="shared" si="196"/>
        <v>0.45813080296212882</v>
      </c>
      <c r="JX30" s="78">
        <f t="shared" si="196"/>
        <v>0.45749676871000872</v>
      </c>
      <c r="JY30" s="78">
        <f t="shared" si="196"/>
        <v>0.45694447660646442</v>
      </c>
      <c r="JZ30" s="78">
        <f t="shared" si="196"/>
        <v>0.45640232826900651</v>
      </c>
      <c r="KA30" s="78">
        <f>KA29/KA8</f>
        <v>0.45587582791368458</v>
      </c>
    </row>
    <row r="31" spans="1:287" x14ac:dyDescent="0.25">
      <c r="A31" s="76" t="s">
        <v>68</v>
      </c>
      <c r="B31" s="76">
        <f t="shared" ref="B31:BM31" si="197">B29/B9</f>
        <v>0.37306172480332928</v>
      </c>
      <c r="C31" s="76">
        <f t="shared" si="197"/>
        <v>0.37012858073284688</v>
      </c>
      <c r="D31" s="76">
        <f t="shared" si="197"/>
        <v>0.33519878004258863</v>
      </c>
      <c r="E31" s="76">
        <f t="shared" si="197"/>
        <v>0.33087066891226202</v>
      </c>
      <c r="F31" s="76">
        <f t="shared" si="197"/>
        <v>0.3423560878780742</v>
      </c>
      <c r="G31" s="76">
        <f t="shared" si="197"/>
        <v>0.34242576467136998</v>
      </c>
      <c r="H31" s="76">
        <f t="shared" si="197"/>
        <v>0.34403318762187268</v>
      </c>
      <c r="I31" s="76">
        <f t="shared" si="197"/>
        <v>0.3444364160735825</v>
      </c>
      <c r="J31" s="76">
        <f t="shared" si="197"/>
        <v>0.34537774766239321</v>
      </c>
      <c r="K31" s="76">
        <f t="shared" si="197"/>
        <v>0.34627179554293408</v>
      </c>
      <c r="L31" s="76">
        <f t="shared" si="197"/>
        <v>0.34700236422732644</v>
      </c>
      <c r="M31" s="76">
        <f t="shared" si="197"/>
        <v>0.34940482558299579</v>
      </c>
      <c r="N31" s="76">
        <f t="shared" si="197"/>
        <v>0.35004475365748583</v>
      </c>
      <c r="O31" s="76">
        <f t="shared" si="197"/>
        <v>0.35069149378374603</v>
      </c>
      <c r="P31" s="76">
        <f t="shared" si="197"/>
        <v>0.35104841989991814</v>
      </c>
      <c r="Q31" s="76">
        <f t="shared" si="197"/>
        <v>0.34903693865783963</v>
      </c>
      <c r="R31" s="76" t="s">
        <v>68</v>
      </c>
      <c r="S31" s="76">
        <f t="shared" si="197"/>
        <v>0.2667230841201611</v>
      </c>
      <c r="T31" s="76">
        <f t="shared" si="197"/>
        <v>0.27078055984282606</v>
      </c>
      <c r="U31" s="76">
        <f t="shared" si="197"/>
        <v>0.2759891679894696</v>
      </c>
      <c r="V31" s="76">
        <f t="shared" si="197"/>
        <v>0.2785488368888176</v>
      </c>
      <c r="W31" s="76">
        <f t="shared" si="197"/>
        <v>0.27921695860586421</v>
      </c>
      <c r="X31" s="76">
        <f t="shared" si="197"/>
        <v>0.28155674151115134</v>
      </c>
      <c r="Y31" s="76">
        <f t="shared" si="197"/>
        <v>0.28407070292646713</v>
      </c>
      <c r="Z31" s="76">
        <f t="shared" si="197"/>
        <v>0.28748151921827247</v>
      </c>
      <c r="AA31" s="76">
        <f t="shared" si="197"/>
        <v>0.28981984733350286</v>
      </c>
      <c r="AB31" s="76">
        <f t="shared" si="197"/>
        <v>0.29176196104622737</v>
      </c>
      <c r="AC31" s="76">
        <f t="shared" si="197"/>
        <v>0.29203740159939406</v>
      </c>
      <c r="AD31" s="76">
        <f t="shared" si="197"/>
        <v>0.29222176928990234</v>
      </c>
      <c r="AE31" s="76">
        <f t="shared" si="197"/>
        <v>0.29276314167731055</v>
      </c>
      <c r="AF31" s="76">
        <f t="shared" si="197"/>
        <v>0.29669712579138457</v>
      </c>
      <c r="AG31" s="76">
        <f t="shared" si="197"/>
        <v>0.29681299502137987</v>
      </c>
      <c r="AH31" s="76" t="s">
        <v>68</v>
      </c>
      <c r="AI31" s="76">
        <f t="shared" si="197"/>
        <v>0.24997312651465353</v>
      </c>
      <c r="AJ31" s="76">
        <f t="shared" si="197"/>
        <v>0.26004101338225799</v>
      </c>
      <c r="AK31" s="76">
        <f t="shared" si="197"/>
        <v>0.26319038035390002</v>
      </c>
      <c r="AL31" s="76">
        <f t="shared" si="197"/>
        <v>0.26913832505818358</v>
      </c>
      <c r="AM31" s="76">
        <f t="shared" si="197"/>
        <v>0.27065764587320423</v>
      </c>
      <c r="AN31" s="76">
        <f t="shared" si="197"/>
        <v>0.27129010193245312</v>
      </c>
      <c r="AO31" s="76">
        <f t="shared" si="197"/>
        <v>0.27201740778573036</v>
      </c>
      <c r="AP31" s="76">
        <f t="shared" si="197"/>
        <v>0.2727883180411938</v>
      </c>
      <c r="AQ31" s="76">
        <f t="shared" si="197"/>
        <v>0.27301186950488693</v>
      </c>
      <c r="AR31" s="76">
        <f t="shared" si="197"/>
        <v>0.27338570769336235</v>
      </c>
      <c r="AS31" s="76">
        <f t="shared" si="197"/>
        <v>0.27479810821868977</v>
      </c>
      <c r="AT31" s="76">
        <f t="shared" si="197"/>
        <v>0.27582539352052882</v>
      </c>
      <c r="AU31" s="76">
        <f t="shared" si="197"/>
        <v>0.27017068162927543</v>
      </c>
      <c r="AV31" s="76">
        <f t="shared" si="197"/>
        <v>0.26507508610760216</v>
      </c>
      <c r="AW31" s="76">
        <f t="shared" si="197"/>
        <v>0.2656746530839072</v>
      </c>
      <c r="AX31" s="76" t="s">
        <v>68</v>
      </c>
      <c r="AY31" s="76">
        <f t="shared" si="197"/>
        <v>8.8504354862174797E-2</v>
      </c>
      <c r="AZ31" s="76">
        <f t="shared" si="197"/>
        <v>9.1023961492475297E-2</v>
      </c>
      <c r="BA31" s="76">
        <f t="shared" si="197"/>
        <v>9.4318060305786239E-2</v>
      </c>
      <c r="BB31" s="76">
        <f t="shared" si="197"/>
        <v>9.7404722582109179E-2</v>
      </c>
      <c r="BC31" s="76">
        <f t="shared" si="197"/>
        <v>9.8148684601328237E-2</v>
      </c>
      <c r="BD31" s="76">
        <f t="shared" si="197"/>
        <v>9.8922800896262306E-2</v>
      </c>
      <c r="BE31" s="76">
        <f t="shared" si="197"/>
        <v>9.9303555787638914E-2</v>
      </c>
      <c r="BF31" s="76">
        <f t="shared" si="197"/>
        <v>0.10018622274555218</v>
      </c>
      <c r="BG31" s="76">
        <f t="shared" si="197"/>
        <v>0.10075516965314919</v>
      </c>
      <c r="BH31" s="76">
        <f t="shared" si="197"/>
        <v>0.10140524029995847</v>
      </c>
      <c r="BI31" s="76">
        <f t="shared" si="197"/>
        <v>0.10202131067092808</v>
      </c>
      <c r="BJ31" s="76">
        <f t="shared" si="197"/>
        <v>0.10267479615819733</v>
      </c>
      <c r="BK31" s="76">
        <f t="shared" si="197"/>
        <v>0.10301618413171752</v>
      </c>
      <c r="BL31" s="76">
        <f t="shared" si="197"/>
        <v>0.103501947202511</v>
      </c>
      <c r="BM31" s="76">
        <f t="shared" si="197"/>
        <v>0.10392996420245398</v>
      </c>
      <c r="BN31" s="76" t="s">
        <v>68</v>
      </c>
      <c r="BO31" s="76">
        <f t="shared" ref="BO31:DY31" si="198">BO29/BO9</f>
        <v>8.6088539720383037E-2</v>
      </c>
      <c r="BP31" s="76">
        <f t="shared" si="198"/>
        <v>8.8063198181610888E-2</v>
      </c>
      <c r="BQ31" s="76">
        <f t="shared" si="198"/>
        <v>8.9553764686045687E-2</v>
      </c>
      <c r="BR31" s="76">
        <f t="shared" si="198"/>
        <v>9.1402596265869621E-2</v>
      </c>
      <c r="BS31" s="76">
        <f t="shared" si="198"/>
        <v>9.1987411385067858E-2</v>
      </c>
      <c r="BT31" s="76">
        <f t="shared" si="198"/>
        <v>9.234498218857988E-2</v>
      </c>
      <c r="BU31" s="76">
        <f t="shared" si="198"/>
        <v>9.2680400853162176E-2</v>
      </c>
      <c r="BV31" s="76">
        <f t="shared" si="198"/>
        <v>9.3275700858356042E-2</v>
      </c>
      <c r="BW31" s="76">
        <f t="shared" si="198"/>
        <v>9.3642529437009348E-2</v>
      </c>
      <c r="BX31" s="76">
        <f t="shared" si="198"/>
        <v>9.4060445759671804E-2</v>
      </c>
      <c r="BY31" s="76">
        <f t="shared" si="198"/>
        <v>9.4435285288841375E-2</v>
      </c>
      <c r="BZ31" s="76">
        <f t="shared" si="198"/>
        <v>9.4804007911481719E-2</v>
      </c>
      <c r="CA31" s="76">
        <f t="shared" si="198"/>
        <v>9.5262237009606246E-2</v>
      </c>
      <c r="CB31" s="76">
        <f t="shared" si="198"/>
        <v>9.582744327003824E-2</v>
      </c>
      <c r="CC31" s="76">
        <f t="shared" si="198"/>
        <v>9.6129344489630605E-2</v>
      </c>
      <c r="CD31" s="76" t="s">
        <v>68</v>
      </c>
      <c r="CE31" s="76">
        <f t="shared" si="198"/>
        <v>5.5012859228787472E-2</v>
      </c>
      <c r="CF31" s="76">
        <f t="shared" si="198"/>
        <v>5.7031173404501083E-2</v>
      </c>
      <c r="CG31" s="76">
        <f t="shared" si="198"/>
        <v>5.897827232014631E-2</v>
      </c>
      <c r="CH31" s="76">
        <f t="shared" si="198"/>
        <v>6.1203145705171144E-2</v>
      </c>
      <c r="CI31" s="76">
        <f t="shared" si="198"/>
        <v>6.1743476343216787E-2</v>
      </c>
      <c r="CJ31" s="76">
        <f t="shared" si="198"/>
        <v>6.2230832530022935E-2</v>
      </c>
      <c r="CK31" s="76">
        <f t="shared" si="198"/>
        <v>6.2718127740012369E-2</v>
      </c>
      <c r="CL31" s="76">
        <f t="shared" si="198"/>
        <v>6.3110079207207737E-2</v>
      </c>
      <c r="CM31" s="76">
        <f t="shared" si="198"/>
        <v>6.3492570206073948E-2</v>
      </c>
      <c r="CN31" s="76">
        <f t="shared" si="198"/>
        <v>6.3897154068845136E-2</v>
      </c>
      <c r="CO31" s="76">
        <f t="shared" si="198"/>
        <v>6.4345439629484788E-2</v>
      </c>
      <c r="CP31" s="76">
        <f t="shared" si="198"/>
        <v>6.4723535595326856E-2</v>
      </c>
      <c r="CQ31" s="76">
        <f t="shared" si="198"/>
        <v>6.5051751059180776E-2</v>
      </c>
      <c r="CR31" s="76">
        <f t="shared" si="198"/>
        <v>6.5358655609949148E-2</v>
      </c>
      <c r="CS31" s="76">
        <f t="shared" si="198"/>
        <v>6.5659990296286122E-2</v>
      </c>
      <c r="CT31" s="76" t="s">
        <v>68</v>
      </c>
      <c r="CU31" s="76">
        <f t="shared" si="198"/>
        <v>6.459396447207183E-2</v>
      </c>
      <c r="CV31" s="76">
        <f t="shared" si="198"/>
        <v>6.6594173093786305E-2</v>
      </c>
      <c r="CW31" s="76">
        <f t="shared" si="198"/>
        <v>6.7986804511862092E-2</v>
      </c>
      <c r="CX31" s="76">
        <f t="shared" si="198"/>
        <v>6.9491969979446386E-2</v>
      </c>
      <c r="CY31" s="76">
        <f t="shared" si="198"/>
        <v>6.9681960314839891E-2</v>
      </c>
      <c r="CZ31" s="76">
        <f t="shared" si="198"/>
        <v>7.0023131810147798E-2</v>
      </c>
      <c r="DA31" s="76">
        <f t="shared" si="198"/>
        <v>7.0331429136962317E-2</v>
      </c>
      <c r="DB31" s="76">
        <f t="shared" si="198"/>
        <v>7.0680535154135429E-2</v>
      </c>
      <c r="DC31" s="76">
        <f t="shared" si="198"/>
        <v>7.0942644977283115E-2</v>
      </c>
      <c r="DD31" s="76">
        <f t="shared" si="198"/>
        <v>7.1163373649072353E-2</v>
      </c>
      <c r="DE31" s="76">
        <f t="shared" si="198"/>
        <v>7.1454670630396525E-2</v>
      </c>
      <c r="DF31" s="76">
        <f t="shared" si="198"/>
        <v>7.1704025722366629E-2</v>
      </c>
      <c r="DG31" s="76">
        <f t="shared" si="198"/>
        <v>7.1976601380056557E-2</v>
      </c>
      <c r="DH31" s="76">
        <f t="shared" si="198"/>
        <v>7.1861965592618593E-2</v>
      </c>
      <c r="DI31" s="76">
        <f t="shared" si="198"/>
        <v>7.1978318029989566E-2</v>
      </c>
      <c r="DJ31" s="76" t="s">
        <v>68</v>
      </c>
      <c r="DK31" s="76"/>
      <c r="DL31" s="76">
        <f t="shared" si="198"/>
        <v>4.5171835432441465E-2</v>
      </c>
      <c r="DM31" s="76">
        <f t="shared" si="198"/>
        <v>4.8314653381773487E-2</v>
      </c>
      <c r="DN31" s="76">
        <f t="shared" si="198"/>
        <v>5.0936117921195935E-2</v>
      </c>
      <c r="DO31" s="76">
        <f t="shared" si="198"/>
        <v>5.1525270142262429E-2</v>
      </c>
      <c r="DP31" s="76">
        <f t="shared" si="198"/>
        <v>5.1988778238851813E-2</v>
      </c>
      <c r="DQ31" s="76">
        <f t="shared" si="198"/>
        <v>5.2305800979342149E-2</v>
      </c>
      <c r="DR31" s="76">
        <f t="shared" si="198"/>
        <v>5.2542218590726129E-2</v>
      </c>
      <c r="DS31" s="76">
        <f t="shared" si="198"/>
        <v>5.2784133424992927E-2</v>
      </c>
      <c r="DT31" s="76">
        <f t="shared" si="198"/>
        <v>5.3119592948630404E-2</v>
      </c>
      <c r="DU31" s="76">
        <f t="shared" si="198"/>
        <v>5.391592869899129E-2</v>
      </c>
      <c r="DV31" s="76">
        <f t="shared" si="198"/>
        <v>5.4348295508329876E-2</v>
      </c>
      <c r="DW31" s="76">
        <f t="shared" si="198"/>
        <v>5.4924233887867206E-2</v>
      </c>
      <c r="DX31" s="76">
        <f t="shared" si="198"/>
        <v>5.5301364866956013E-2</v>
      </c>
      <c r="DY31" s="76">
        <f t="shared" si="198"/>
        <v>5.5643972170137515E-2</v>
      </c>
      <c r="DZ31" s="76" t="s">
        <v>68</v>
      </c>
      <c r="EA31" s="76">
        <f t="shared" ref="EA31:GK31" si="199">EA29/EA9</f>
        <v>5.447606675940872E-2</v>
      </c>
      <c r="EB31" s="76">
        <f t="shared" si="199"/>
        <v>5.5925810792001672E-2</v>
      </c>
      <c r="EC31" s="76">
        <f t="shared" si="199"/>
        <v>5.7691327488275587E-2</v>
      </c>
      <c r="ED31" s="76">
        <f t="shared" si="199"/>
        <v>5.9492370251076593E-2</v>
      </c>
      <c r="EE31" s="76">
        <f t="shared" si="199"/>
        <v>5.9928925342064683E-2</v>
      </c>
      <c r="EF31" s="76">
        <f t="shared" si="199"/>
        <v>6.0350904412950476E-2</v>
      </c>
      <c r="EG31" s="76">
        <f t="shared" si="199"/>
        <v>6.0746956675098482E-2</v>
      </c>
      <c r="EH31" s="76">
        <f t="shared" si="199"/>
        <v>6.142738151256931E-2</v>
      </c>
      <c r="EI31" s="76">
        <f t="shared" si="199"/>
        <v>6.2074789591155581E-2</v>
      </c>
      <c r="EJ31" s="76">
        <f t="shared" si="199"/>
        <v>6.2507955608851487E-2</v>
      </c>
      <c r="EK31" s="76">
        <f t="shared" si="199"/>
        <v>6.2859691269657639E-2</v>
      </c>
      <c r="EL31" s="76">
        <f t="shared" si="199"/>
        <v>6.3044236840683915E-2</v>
      </c>
      <c r="EM31" s="76">
        <f t="shared" si="199"/>
        <v>6.3031061988748402E-2</v>
      </c>
      <c r="EN31" s="76">
        <f t="shared" si="199"/>
        <v>6.3008417822647794E-2</v>
      </c>
      <c r="EO31" s="76">
        <f t="shared" si="199"/>
        <v>6.3088225874033524E-2</v>
      </c>
      <c r="EP31" s="76" t="s">
        <v>68</v>
      </c>
      <c r="EQ31" s="76">
        <f t="shared" si="199"/>
        <v>4.5868362086375583E-2</v>
      </c>
      <c r="ER31" s="76">
        <f t="shared" si="199"/>
        <v>4.7015197111116944E-2</v>
      </c>
      <c r="ES31" s="76">
        <f t="shared" si="199"/>
        <v>4.833195204200149E-2</v>
      </c>
      <c r="ET31" s="76">
        <f t="shared" si="199"/>
        <v>5.046094306429575E-2</v>
      </c>
      <c r="EU31" s="76">
        <f t="shared" si="199"/>
        <v>5.1310519654350857E-2</v>
      </c>
      <c r="EV31" s="76">
        <f t="shared" si="199"/>
        <v>5.2161328585542892E-2</v>
      </c>
      <c r="EW31" s="76">
        <f t="shared" si="199"/>
        <v>5.3013173765855827E-2</v>
      </c>
      <c r="EX31" s="76">
        <f t="shared" si="199"/>
        <v>5.3866057910794969E-2</v>
      </c>
      <c r="EY31" s="76">
        <f t="shared" si="199"/>
        <v>5.4221826463459945E-2</v>
      </c>
      <c r="EZ31" s="76">
        <f t="shared" si="199"/>
        <v>5.4905815856611404E-2</v>
      </c>
      <c r="FA31" s="76">
        <f t="shared" si="199"/>
        <v>5.5591501721515287E-2</v>
      </c>
      <c r="FB31" s="76">
        <f t="shared" si="199"/>
        <v>5.5930373984702596E-2</v>
      </c>
      <c r="FC31" s="76">
        <f t="shared" si="199"/>
        <v>5.6283301296848005E-2</v>
      </c>
      <c r="FD31" s="76">
        <f t="shared" si="199"/>
        <v>5.6590391896663796E-2</v>
      </c>
      <c r="FE31" s="76">
        <f t="shared" si="199"/>
        <v>5.658914634686265E-2</v>
      </c>
      <c r="FF31" s="76" t="s">
        <v>68</v>
      </c>
      <c r="FG31" s="76">
        <f t="shared" si="199"/>
        <v>4.1216164753954683E-2</v>
      </c>
      <c r="FH31" s="76">
        <f t="shared" si="199"/>
        <v>4.2903355669607367E-2</v>
      </c>
      <c r="FI31" s="76">
        <f t="shared" si="199"/>
        <v>4.5509749780393433E-2</v>
      </c>
      <c r="FJ31" s="76">
        <f t="shared" si="199"/>
        <v>4.8159429008856461E-2</v>
      </c>
      <c r="FK31" s="76">
        <f t="shared" si="199"/>
        <v>4.8667035049393501E-2</v>
      </c>
      <c r="FL31" s="76">
        <f t="shared" si="199"/>
        <v>4.9092054394215032E-2</v>
      </c>
      <c r="FM31" s="76">
        <f t="shared" si="199"/>
        <v>4.9491088932050335E-2</v>
      </c>
      <c r="FN31" s="76">
        <f t="shared" si="199"/>
        <v>4.9843457589916512E-2</v>
      </c>
      <c r="FO31" s="76">
        <f t="shared" si="199"/>
        <v>5.0210570352412033E-2</v>
      </c>
      <c r="FP31" s="76">
        <f t="shared" si="199"/>
        <v>5.0695172089703359E-2</v>
      </c>
      <c r="FQ31" s="76">
        <f t="shared" si="199"/>
        <v>5.1080563601927399E-2</v>
      </c>
      <c r="FR31" s="76">
        <f t="shared" si="199"/>
        <v>5.146558852164497E-2</v>
      </c>
      <c r="FS31" s="76">
        <f t="shared" si="199"/>
        <v>5.1839930705764953E-2</v>
      </c>
      <c r="FT31" s="76">
        <f t="shared" si="199"/>
        <v>5.233412345186135E-2</v>
      </c>
      <c r="FU31" s="76">
        <f t="shared" si="199"/>
        <v>5.2760625922942395E-2</v>
      </c>
      <c r="FV31" s="76" t="s">
        <v>68</v>
      </c>
      <c r="FW31" s="76">
        <f t="shared" si="199"/>
        <v>5.2088370068558008E-2</v>
      </c>
      <c r="FX31" s="76">
        <f t="shared" si="199"/>
        <v>5.3660924507832199E-2</v>
      </c>
      <c r="FY31" s="76">
        <f t="shared" si="199"/>
        <v>5.5625459392354831E-2</v>
      </c>
      <c r="FZ31" s="76">
        <f t="shared" si="199"/>
        <v>5.7836384044896189E-2</v>
      </c>
      <c r="GA31" s="76">
        <f t="shared" si="199"/>
        <v>5.8338229397366298E-2</v>
      </c>
      <c r="GB31" s="76">
        <f t="shared" si="199"/>
        <v>5.8744721902843612E-2</v>
      </c>
      <c r="GC31" s="76">
        <f t="shared" si="199"/>
        <v>5.9189114079209029E-2</v>
      </c>
      <c r="GD31" s="76">
        <f t="shared" si="199"/>
        <v>5.9799943801587756E-2</v>
      </c>
      <c r="GE31" s="76">
        <f t="shared" si="199"/>
        <v>6.0295040960313892E-2</v>
      </c>
      <c r="GF31" s="76">
        <f t="shared" si="199"/>
        <v>6.0691567663993209E-2</v>
      </c>
      <c r="GG31" s="76">
        <f t="shared" si="199"/>
        <v>6.106900920648687E-2</v>
      </c>
      <c r="GH31" s="76">
        <f t="shared" si="199"/>
        <v>6.1482693437335791E-2</v>
      </c>
      <c r="GI31" s="76">
        <f t="shared" si="199"/>
        <v>6.178904196519968E-2</v>
      </c>
      <c r="GJ31" s="76">
        <f t="shared" si="199"/>
        <v>6.2091420787853471E-2</v>
      </c>
      <c r="GK31" s="76">
        <f t="shared" si="199"/>
        <v>6.2540939814524091E-2</v>
      </c>
      <c r="GL31" s="76" t="s">
        <v>68</v>
      </c>
      <c r="GM31" s="76"/>
      <c r="GN31" s="76">
        <f t="shared" ref="GN31:IY31" si="200">GN29/GN9</f>
        <v>3.630867243264066E-2</v>
      </c>
      <c r="GO31" s="76">
        <f t="shared" si="200"/>
        <v>3.8849323566412484E-2</v>
      </c>
      <c r="GP31" s="76">
        <f t="shared" si="200"/>
        <v>4.0192402323675276E-2</v>
      </c>
      <c r="GQ31" s="76">
        <f t="shared" si="200"/>
        <v>4.0422963743772883E-2</v>
      </c>
      <c r="GR31" s="76">
        <f t="shared" si="200"/>
        <v>4.072616332729645E-2</v>
      </c>
      <c r="GS31" s="76">
        <f t="shared" si="200"/>
        <v>4.0833837041715733E-2</v>
      </c>
      <c r="GT31" s="76">
        <f t="shared" si="200"/>
        <v>4.0946365180984788E-2</v>
      </c>
      <c r="GU31" s="76">
        <f t="shared" si="200"/>
        <v>4.1104592109235637E-2</v>
      </c>
      <c r="GV31" s="76">
        <f t="shared" si="200"/>
        <v>4.1262403432400521E-2</v>
      </c>
      <c r="GW31" s="76">
        <f t="shared" si="200"/>
        <v>4.1457705530757699E-2</v>
      </c>
      <c r="GX31" s="76">
        <f t="shared" si="200"/>
        <v>4.1701808448670469E-2</v>
      </c>
      <c r="GY31" s="76">
        <f t="shared" si="200"/>
        <v>4.1961295069866227E-2</v>
      </c>
      <c r="GZ31" s="76">
        <f t="shared" si="200"/>
        <v>4.2272810443975815E-2</v>
      </c>
      <c r="HA31" s="76">
        <f t="shared" si="200"/>
        <v>4.2743759051612498E-2</v>
      </c>
      <c r="HB31" s="76" t="s">
        <v>68</v>
      </c>
      <c r="HC31" s="76"/>
      <c r="HD31" s="76">
        <f t="shared" si="200"/>
        <v>3.6665726983169437E-2</v>
      </c>
      <c r="HE31" s="76">
        <f t="shared" si="200"/>
        <v>3.9649657298515224E-2</v>
      </c>
      <c r="HF31" s="76">
        <f t="shared" si="200"/>
        <v>4.2043132039386248E-2</v>
      </c>
      <c r="HG31" s="76">
        <f t="shared" si="200"/>
        <v>4.2550631036251764E-2</v>
      </c>
      <c r="HH31" s="76">
        <f t="shared" si="200"/>
        <v>4.2814489627034394E-2</v>
      </c>
      <c r="HI31" s="76">
        <f t="shared" si="200"/>
        <v>4.2693041910318745E-2</v>
      </c>
      <c r="HJ31" s="76">
        <f t="shared" si="200"/>
        <v>4.4366526535689343E-2</v>
      </c>
      <c r="HK31" s="76">
        <f t="shared" si="200"/>
        <v>4.437864931773735E-2</v>
      </c>
      <c r="HL31" s="76">
        <f t="shared" si="200"/>
        <v>4.3885963633574554E-2</v>
      </c>
      <c r="HM31" s="76">
        <f t="shared" si="200"/>
        <v>4.3794898286602414E-2</v>
      </c>
      <c r="HN31" s="76">
        <f t="shared" si="200"/>
        <v>4.3827974132584345E-2</v>
      </c>
      <c r="HO31" s="76">
        <f t="shared" si="200"/>
        <v>4.3779785213856712E-2</v>
      </c>
      <c r="HP31" s="76">
        <f t="shared" si="200"/>
        <v>4.3668871810696744E-2</v>
      </c>
      <c r="HQ31" s="76">
        <f t="shared" si="200"/>
        <v>4.357274062060227E-2</v>
      </c>
      <c r="HR31" s="76" t="s">
        <v>68</v>
      </c>
      <c r="HS31" s="76"/>
      <c r="HT31" s="76">
        <f t="shared" si="200"/>
        <v>3.3979628557988931E-2</v>
      </c>
      <c r="HU31" s="76">
        <f t="shared" si="200"/>
        <v>3.5451106388371172E-2</v>
      </c>
      <c r="HV31" s="76">
        <f t="shared" si="200"/>
        <v>3.7371689914001228E-2</v>
      </c>
      <c r="HW31" s="76">
        <f t="shared" si="200"/>
        <v>3.7798365106894202E-2</v>
      </c>
      <c r="HX31" s="76">
        <f t="shared" si="200"/>
        <v>3.820297502979627E-2</v>
      </c>
      <c r="HY31" s="76">
        <f t="shared" si="200"/>
        <v>3.8610996598682286E-2</v>
      </c>
      <c r="HZ31" s="76">
        <f t="shared" si="200"/>
        <v>3.8903496409943915E-2</v>
      </c>
      <c r="IA31" s="76">
        <f t="shared" si="200"/>
        <v>3.9482565999990983E-2</v>
      </c>
      <c r="IB31" s="76">
        <f t="shared" si="200"/>
        <v>3.9893037597491084E-2</v>
      </c>
      <c r="IC31" s="76">
        <f t="shared" si="200"/>
        <v>4.0206303414847211E-2</v>
      </c>
      <c r="ID31" s="76">
        <f t="shared" si="200"/>
        <v>4.0536476153323217E-2</v>
      </c>
      <c r="IE31" s="76">
        <f t="shared" si="200"/>
        <v>4.0716255003993271E-2</v>
      </c>
      <c r="IF31" s="76">
        <f t="shared" si="200"/>
        <v>4.086351192016878E-2</v>
      </c>
      <c r="IG31" s="76">
        <f t="shared" si="200"/>
        <v>4.0979778316749281E-2</v>
      </c>
      <c r="IH31" s="76" t="s">
        <v>68</v>
      </c>
      <c r="II31" s="76"/>
      <c r="IJ31" s="76">
        <f t="shared" si="200"/>
        <v>2.6512123694638467E-2</v>
      </c>
      <c r="IK31" s="76">
        <f t="shared" si="200"/>
        <v>2.8253969822643114E-2</v>
      </c>
      <c r="IL31" s="76">
        <f t="shared" si="200"/>
        <v>2.9948581292480306E-2</v>
      </c>
      <c r="IM31" s="76">
        <f t="shared" si="200"/>
        <v>3.0355245302462423E-2</v>
      </c>
      <c r="IN31" s="76">
        <f t="shared" si="200"/>
        <v>3.0872511126549644E-2</v>
      </c>
      <c r="IO31" s="76">
        <f t="shared" si="200"/>
        <v>3.1320988836129431E-2</v>
      </c>
      <c r="IP31" s="76">
        <f t="shared" si="200"/>
        <v>3.1659613671212707E-2</v>
      </c>
      <c r="IQ31" s="76">
        <f t="shared" si="200"/>
        <v>3.1948597281061676E-2</v>
      </c>
      <c r="IR31" s="76">
        <f t="shared" si="200"/>
        <v>3.2201891081133964E-2</v>
      </c>
      <c r="IS31" s="76">
        <f t="shared" si="200"/>
        <v>3.2364822561774143E-2</v>
      </c>
      <c r="IT31" s="76">
        <f t="shared" si="200"/>
        <v>3.2612815183421767E-2</v>
      </c>
      <c r="IU31" s="76">
        <f t="shared" si="200"/>
        <v>3.2922800076078305E-2</v>
      </c>
      <c r="IV31" s="76">
        <f t="shared" si="200"/>
        <v>3.3198989311460814E-2</v>
      </c>
      <c r="IW31" s="76">
        <f t="shared" si="200"/>
        <v>3.3250404818762701E-2</v>
      </c>
      <c r="IX31" s="77" t="s">
        <v>68</v>
      </c>
      <c r="IY31" s="77">
        <f t="shared" si="200"/>
        <v>5.207463878173467E-2</v>
      </c>
      <c r="IZ31" s="77">
        <f t="shared" ref="IZ31:JZ31" si="201">IZ29/IZ9</f>
        <v>5.4318494377159889E-2</v>
      </c>
      <c r="JA31" s="77">
        <f t="shared" si="201"/>
        <v>5.6593413053547377E-2</v>
      </c>
      <c r="JB31" s="77">
        <f t="shared" si="201"/>
        <v>5.709802273890914E-2</v>
      </c>
      <c r="JC31" s="77">
        <f t="shared" si="201"/>
        <v>5.7572079133381547E-2</v>
      </c>
      <c r="JD31" s="77">
        <f t="shared" si="201"/>
        <v>5.7959795270254431E-2</v>
      </c>
      <c r="JE31" s="77">
        <f t="shared" si="201"/>
        <v>5.8504248845135422E-2</v>
      </c>
      <c r="JF31" s="77">
        <f t="shared" si="201"/>
        <v>5.8899198409772736E-2</v>
      </c>
      <c r="JG31" s="77">
        <f t="shared" si="201"/>
        <v>5.9273414610932537E-2</v>
      </c>
      <c r="JH31" s="77">
        <f t="shared" si="201"/>
        <v>5.9662446046418363E-2</v>
      </c>
      <c r="JI31" s="77">
        <f t="shared" si="201"/>
        <v>6.0018318977780899E-2</v>
      </c>
      <c r="JJ31" s="77">
        <f t="shared" si="201"/>
        <v>6.0307292269229186E-2</v>
      </c>
      <c r="JK31" s="77">
        <f t="shared" si="201"/>
        <v>6.0596867305574884E-2</v>
      </c>
      <c r="JL31" s="77">
        <f t="shared" si="201"/>
        <v>6.0868323511589092E-2</v>
      </c>
      <c r="JM31" s="78" t="s">
        <v>68</v>
      </c>
      <c r="JN31" s="78">
        <f t="shared" si="201"/>
        <v>5.3010821747595416E-2</v>
      </c>
      <c r="JO31" s="78">
        <f t="shared" si="201"/>
        <v>5.5209619552036383E-2</v>
      </c>
      <c r="JP31" s="78">
        <f t="shared" si="201"/>
        <v>5.7477302300759765E-2</v>
      </c>
      <c r="JQ31" s="78">
        <f t="shared" si="201"/>
        <v>5.7981650175670432E-2</v>
      </c>
      <c r="JR31" s="78">
        <f t="shared" si="201"/>
        <v>5.8468462718636843E-2</v>
      </c>
      <c r="JS31" s="78">
        <f t="shared" si="201"/>
        <v>5.8887121429339009E-2</v>
      </c>
      <c r="JT31" s="78">
        <f t="shared" si="201"/>
        <v>5.936299936392337E-2</v>
      </c>
      <c r="JU31" s="78">
        <f t="shared" si="201"/>
        <v>5.9781114348389543E-2</v>
      </c>
      <c r="JV31" s="78">
        <f t="shared" si="201"/>
        <v>6.0207932678137434E-2</v>
      </c>
      <c r="JW31" s="78">
        <f t="shared" si="201"/>
        <v>6.0626173657662763E-2</v>
      </c>
      <c r="JX31" s="78">
        <f t="shared" si="201"/>
        <v>6.1001660232791258E-2</v>
      </c>
      <c r="JY31" s="78">
        <f t="shared" si="201"/>
        <v>6.1311136687647684E-2</v>
      </c>
      <c r="JZ31" s="78">
        <f t="shared" si="201"/>
        <v>6.162506232680498E-2</v>
      </c>
      <c r="KA31" s="78">
        <f>KA29/KA9</f>
        <v>6.1918852248374595E-2</v>
      </c>
    </row>
    <row r="32" spans="1:287" s="67" customFormat="1" x14ac:dyDescent="0.25">
      <c r="A32" s="79" t="s">
        <v>69</v>
      </c>
      <c r="C32" s="79">
        <f>(C29-B29)/100/4</f>
        <v>-0.85956121999570312</v>
      </c>
      <c r="D32" s="79"/>
      <c r="E32" s="79">
        <f t="shared" ref="E32:F32" si="202">(E29-D29)/100/4</f>
        <v>-0.75028449366732275</v>
      </c>
      <c r="F32" s="79">
        <f t="shared" si="202"/>
        <v>2.5620126627508308</v>
      </c>
      <c r="G32" s="79">
        <f>(G29-F29)/100</f>
        <v>8.6099903340909806E-2</v>
      </c>
      <c r="H32" s="79">
        <f t="shared" ref="H32:Q32" si="203">(H29-G29)/100</f>
        <v>1.4299951584640802</v>
      </c>
      <c r="I32" s="79">
        <f t="shared" si="203"/>
        <v>0.35957897181218867</v>
      </c>
      <c r="J32" s="79">
        <f t="shared" si="203"/>
        <v>0.86345450280514346</v>
      </c>
      <c r="K32" s="79">
        <f t="shared" si="203"/>
        <v>0.80703988114692038</v>
      </c>
      <c r="L32" s="79">
        <f t="shared" si="203"/>
        <v>0.57913791948347348</v>
      </c>
      <c r="M32" s="79">
        <f t="shared" si="203"/>
        <v>2.1529944905371665</v>
      </c>
      <c r="N32" s="79">
        <f t="shared" si="203"/>
        <v>0.52509884820505248</v>
      </c>
      <c r="O32" s="79">
        <f>(O29-N29)/100</f>
        <v>0.61166384154439579</v>
      </c>
      <c r="P32" s="79">
        <f t="shared" si="203"/>
        <v>0.35335444421369178</v>
      </c>
      <c r="Q32" s="79">
        <f t="shared" si="203"/>
        <v>-1.7902279134245327</v>
      </c>
      <c r="R32" s="79" t="s">
        <v>69</v>
      </c>
      <c r="T32" s="79">
        <f>(T29-S29)/100/4</f>
        <v>0.76818370753103404</v>
      </c>
      <c r="U32" s="79">
        <f t="shared" ref="U32:V32" si="204">(U29-T29)/100/4</f>
        <v>0.9835544978510643</v>
      </c>
      <c r="V32" s="79">
        <f t="shared" si="204"/>
        <v>0.48265230534390868</v>
      </c>
      <c r="W32" s="79">
        <f>(W29-V29)/100</f>
        <v>0.48912123242116651</v>
      </c>
      <c r="X32" s="79">
        <f t="shared" ref="X32:AG32" si="205">(X29-W29)/100</f>
        <v>1.7673236661368354</v>
      </c>
      <c r="Y32" s="79">
        <f t="shared" si="205"/>
        <v>1.8983945905652582</v>
      </c>
      <c r="Z32" s="79">
        <f t="shared" si="205"/>
        <v>2.5692671893214354</v>
      </c>
      <c r="AA32" s="79">
        <f t="shared" si="205"/>
        <v>1.7659273428482993</v>
      </c>
      <c r="AB32" s="79">
        <f t="shared" si="205"/>
        <v>1.4696795800085238</v>
      </c>
      <c r="AC32" s="79">
        <f t="shared" si="205"/>
        <v>0.20757790833024045</v>
      </c>
      <c r="AD32" s="79">
        <f t="shared" si="205"/>
        <v>0.15382206691574538</v>
      </c>
      <c r="AE32" s="79">
        <f t="shared" si="205"/>
        <v>0.40982719554394864</v>
      </c>
      <c r="AF32" s="79">
        <f t="shared" si="205"/>
        <v>2.9702974650280156</v>
      </c>
      <c r="AG32" s="79">
        <f t="shared" si="205"/>
        <v>8.950533518262091E-2</v>
      </c>
      <c r="AH32" s="79" t="s">
        <v>69</v>
      </c>
      <c r="AJ32" s="79">
        <f>(AJ29-AI29)/100/4</f>
        <v>1.0193857847233039</v>
      </c>
      <c r="AK32" s="79">
        <f t="shared" ref="AK32:AL32" si="206">(AK29-AJ29)/100/4</f>
        <v>0.31960672489076841</v>
      </c>
      <c r="AL32" s="79">
        <f t="shared" si="206"/>
        <v>0.60115877126194395</v>
      </c>
      <c r="AM32" s="79">
        <f>(AM29-AL29)/100</f>
        <v>0.61423101909655087</v>
      </c>
      <c r="AN32" s="79">
        <f t="shared" ref="AN32:AW32" si="207">(AN29-AM29)/100</f>
        <v>0.25297643461381086</v>
      </c>
      <c r="AO32" s="79">
        <f t="shared" si="207"/>
        <v>0.29402793730438131</v>
      </c>
      <c r="AP32" s="79">
        <f t="shared" si="207"/>
        <v>0.31539308893337875</v>
      </c>
      <c r="AQ32" s="79">
        <f t="shared" si="207"/>
        <v>0.1030186624403359</v>
      </c>
      <c r="AR32" s="79">
        <f t="shared" si="207"/>
        <v>0.15115399474627339</v>
      </c>
      <c r="AS32" s="79">
        <f t="shared" si="207"/>
        <v>0.57129574289221641</v>
      </c>
      <c r="AT32" s="79">
        <f t="shared" si="207"/>
        <v>0.41585957362914994</v>
      </c>
      <c r="AU32" s="79">
        <f t="shared" si="207"/>
        <v>-0.26639922590378773</v>
      </c>
      <c r="AV32" s="79">
        <f t="shared" si="207"/>
        <v>-0.11652672856269419</v>
      </c>
      <c r="AW32" s="79">
        <f t="shared" si="207"/>
        <v>0.27439746418411232</v>
      </c>
      <c r="AX32" s="79" t="s">
        <v>69</v>
      </c>
      <c r="AZ32" s="79">
        <f>(AZ29-AY29)/100/4</f>
        <v>21.533414348592196</v>
      </c>
      <c r="BA32" s="79">
        <f t="shared" ref="BA32:BB32" si="208">(BA29-AZ29)/100/4</f>
        <v>28.227828228764121</v>
      </c>
      <c r="BB32" s="79">
        <f t="shared" si="208"/>
        <v>26.361661979247291</v>
      </c>
      <c r="BC32" s="79">
        <f>(BC29-BB29)/100</f>
        <v>25.406412127483055</v>
      </c>
      <c r="BD32" s="79">
        <f t="shared" ref="BD32:BM32" si="209">(BD29-BC29)/100</f>
        <v>26.475486342784716</v>
      </c>
      <c r="BE32" s="79">
        <f t="shared" si="209"/>
        <v>13.033512770035886</v>
      </c>
      <c r="BF32" s="79">
        <f t="shared" si="209"/>
        <v>30.159533230528467</v>
      </c>
      <c r="BG32" s="79">
        <f t="shared" si="209"/>
        <v>19.505531516434274</v>
      </c>
      <c r="BH32" s="79">
        <f t="shared" si="209"/>
        <v>22.234203751672759</v>
      </c>
      <c r="BI32" s="79">
        <f t="shared" si="209"/>
        <v>21.049840935473913</v>
      </c>
      <c r="BJ32" s="79">
        <f t="shared" si="209"/>
        <v>22.460343932033865</v>
      </c>
      <c r="BK32" s="79">
        <f t="shared" si="209"/>
        <v>11.840538494827925</v>
      </c>
      <c r="BL32" s="79">
        <f t="shared" si="209"/>
        <v>16.763957902274559</v>
      </c>
      <c r="BM32" s="79">
        <f t="shared" si="209"/>
        <v>15.159667812886182</v>
      </c>
      <c r="BN32" s="79" t="s">
        <v>69</v>
      </c>
      <c r="BP32" s="79">
        <f>(BP29-BO29)/100/4</f>
        <v>1.2763791613644115</v>
      </c>
      <c r="BQ32" s="79">
        <f t="shared" ref="BQ32:BR32" si="210">(BQ29-BP29)/100/4</f>
        <v>0.96203966974473587</v>
      </c>
      <c r="BR32" s="79">
        <f t="shared" si="210"/>
        <v>1.1615755306724986</v>
      </c>
      <c r="BS32" s="79">
        <f>(BS29-BR29)/100</f>
        <v>1.5237167422234053</v>
      </c>
      <c r="BT32" s="79">
        <f t="shared" ref="BT32:CC32" si="211">(BT29-BS29)/100</f>
        <v>0.92247913032777429</v>
      </c>
      <c r="BU32" s="79">
        <f t="shared" si="211"/>
        <v>0.8726478463432068</v>
      </c>
      <c r="BV32" s="79">
        <f t="shared" si="211"/>
        <v>1.535464710809356</v>
      </c>
      <c r="BW32" s="79">
        <f t="shared" si="211"/>
        <v>0.94858080011617862</v>
      </c>
      <c r="BX32" s="79">
        <f t="shared" si="211"/>
        <v>1.0614423385636838</v>
      </c>
      <c r="BY32" s="79">
        <f t="shared" si="211"/>
        <v>0.96381749158401364</v>
      </c>
      <c r="BZ32" s="79">
        <f t="shared" si="211"/>
        <v>0.949118195762785</v>
      </c>
      <c r="CA32" s="79">
        <f t="shared" si="211"/>
        <v>1.1809653918838012</v>
      </c>
      <c r="CB32" s="79">
        <f t="shared" si="211"/>
        <v>1.4559047198361805</v>
      </c>
      <c r="CC32" s="79">
        <f t="shared" si="211"/>
        <v>0.77705495420850634</v>
      </c>
      <c r="CD32" s="79" t="s">
        <v>69</v>
      </c>
      <c r="CF32" s="79">
        <f>(CF29-CE29)/100/4</f>
        <v>18.04357961911359</v>
      </c>
      <c r="CG32" s="79">
        <f t="shared" ref="CG32:CH32" si="212">(CG29-CF29)/100/4</f>
        <v>17.404252318537619</v>
      </c>
      <c r="CH32" s="79">
        <f t="shared" si="212"/>
        <v>19.876977113023166</v>
      </c>
      <c r="CI32" s="79">
        <f>(CI29-CH29)/100</f>
        <v>19.337570846730088</v>
      </c>
      <c r="CJ32" s="79">
        <f t="shared" ref="CJ32:CS32" si="213">(CJ29-CI29)/100</f>
        <v>17.425057441066311</v>
      </c>
      <c r="CK32" s="79">
        <f t="shared" si="213"/>
        <v>17.423781822964084</v>
      </c>
      <c r="CL32" s="79">
        <f t="shared" si="213"/>
        <v>14.016874121657457</v>
      </c>
      <c r="CM32" s="79">
        <f t="shared" si="213"/>
        <v>13.674751484566951</v>
      </c>
      <c r="CN32" s="79">
        <f t="shared" si="213"/>
        <v>14.451600812209653</v>
      </c>
      <c r="CO32" s="79">
        <f t="shared" si="213"/>
        <v>16.017890791082756</v>
      </c>
      <c r="CP32" s="79">
        <f t="shared" si="213"/>
        <v>13.520049054629926</v>
      </c>
      <c r="CQ32" s="79">
        <f t="shared" si="213"/>
        <v>11.735151239311381</v>
      </c>
      <c r="CR32" s="79">
        <f t="shared" si="213"/>
        <v>10.973264615924855</v>
      </c>
      <c r="CS32" s="79">
        <f t="shared" si="213"/>
        <v>10.769218399118108</v>
      </c>
      <c r="CT32" s="79" t="s">
        <v>69</v>
      </c>
      <c r="CV32" s="79">
        <f>(CV29-CU29)/100/4</f>
        <v>10.565578052628261</v>
      </c>
      <c r="CW32" s="79">
        <f t="shared" ref="CW32:CX32" si="214">(CW29-CV29)/100/4</f>
        <v>7.357100012006704</v>
      </c>
      <c r="CX32" s="79">
        <f t="shared" si="214"/>
        <v>7.9465217744708205</v>
      </c>
      <c r="CY32" s="79">
        <f>(CY29-CX29)/100</f>
        <v>4.017378231498296</v>
      </c>
      <c r="CZ32" s="79">
        <f t="shared" ref="CZ32:DI32" si="215">(CZ29-CY29)/100</f>
        <v>7.2065756645766665</v>
      </c>
      <c r="DA32" s="79">
        <f t="shared" si="215"/>
        <v>6.5003112225455695</v>
      </c>
      <c r="DB32" s="79">
        <f t="shared" si="215"/>
        <v>7.3790745433306437</v>
      </c>
      <c r="DC32" s="79">
        <f t="shared" si="215"/>
        <v>5.5345250738694451</v>
      </c>
      <c r="DD32" s="79">
        <f t="shared" si="215"/>
        <v>4.6535563237447057</v>
      </c>
      <c r="DE32" s="79">
        <f t="shared" si="215"/>
        <v>6.1556909800868018</v>
      </c>
      <c r="DF32" s="79">
        <f t="shared" si="215"/>
        <v>5.2639774013840359</v>
      </c>
      <c r="DG32" s="79">
        <f t="shared" si="215"/>
        <v>5.750576543665666</v>
      </c>
      <c r="DH32" s="79">
        <f t="shared" si="215"/>
        <v>-2.425336769116111</v>
      </c>
      <c r="DI32" s="79">
        <f t="shared" si="215"/>
        <v>2.4693212048310671</v>
      </c>
      <c r="DJ32" s="79" t="s">
        <v>69</v>
      </c>
      <c r="DL32" s="79"/>
      <c r="DM32" s="79">
        <f t="shared" ref="DM32:DN32" si="216">(DM29-DL29)/100/4</f>
        <v>14.506540014284036</v>
      </c>
      <c r="DN32" s="79">
        <f t="shared" si="216"/>
        <v>12.070720131498456</v>
      </c>
      <c r="DO32" s="79">
        <f>(DO29-DN29)/100</f>
        <v>10.862451573003927</v>
      </c>
      <c r="DP32" s="79">
        <f t="shared" ref="DP32:DY32" si="217">(DP29-DO29)/100</f>
        <v>8.540395319887903</v>
      </c>
      <c r="DQ32" s="79">
        <f t="shared" si="217"/>
        <v>5.8709200507796773</v>
      </c>
      <c r="DR32" s="79">
        <f t="shared" si="217"/>
        <v>4.3980476892984006</v>
      </c>
      <c r="DS32" s="79">
        <f t="shared" si="217"/>
        <v>4.4991568004299189</v>
      </c>
      <c r="DT32" s="79">
        <f t="shared" si="217"/>
        <v>6.2573879204926195</v>
      </c>
      <c r="DU32" s="79">
        <f t="shared" si="217"/>
        <v>14.716384741806541</v>
      </c>
      <c r="DV32" s="79">
        <f t="shared" si="217"/>
        <v>8.0383714552124736</v>
      </c>
      <c r="DW32" s="79">
        <f t="shared" si="217"/>
        <v>10.614933301218262</v>
      </c>
      <c r="DX32" s="79">
        <f t="shared" si="217"/>
        <v>6.9530949786587737</v>
      </c>
      <c r="DY32" s="79">
        <f t="shared" si="217"/>
        <v>6.3174749023412007</v>
      </c>
      <c r="DZ32" s="79" t="s">
        <v>69</v>
      </c>
      <c r="EB32" s="79">
        <f>(EB29-EA29)/100/4</f>
        <v>7.2394921256080487</v>
      </c>
      <c r="EC32" s="79">
        <f t="shared" ref="EC32:ED32" si="218">(EC29-EB29)/100/4</f>
        <v>8.7765556223277592</v>
      </c>
      <c r="ED32" s="79">
        <f t="shared" si="218"/>
        <v>8.9397826549209274</v>
      </c>
      <c r="EE32" s="79">
        <f>(EE29-ED29)/100</f>
        <v>8.6508902080170813</v>
      </c>
      <c r="EF32" s="79">
        <f t="shared" ref="EF32:EO32" si="219">(EF29-EE29)/100</f>
        <v>8.3842122738575569</v>
      </c>
      <c r="EG32" s="79">
        <f t="shared" si="219"/>
        <v>7.9035868438336188</v>
      </c>
      <c r="EH32" s="79">
        <f t="shared" si="219"/>
        <v>13.494802452339208</v>
      </c>
      <c r="EI32" s="79">
        <f t="shared" si="219"/>
        <v>12.843568856590283</v>
      </c>
      <c r="EJ32" s="79">
        <f t="shared" si="219"/>
        <v>8.6137557903591375</v>
      </c>
      <c r="EK32" s="79">
        <f t="shared" si="219"/>
        <v>6.9678379733466134</v>
      </c>
      <c r="EL32" s="79">
        <f t="shared" si="219"/>
        <v>3.6896273446579291</v>
      </c>
      <c r="EM32" s="79">
        <f t="shared" si="219"/>
        <v>-0.247106205932796</v>
      </c>
      <c r="EN32" s="79">
        <f t="shared" si="219"/>
        <v>-0.43511657381153784</v>
      </c>
      <c r="EO32" s="79">
        <f t="shared" si="219"/>
        <v>1.5889176975828014</v>
      </c>
      <c r="EP32" s="79" t="s">
        <v>69</v>
      </c>
      <c r="ER32" s="79">
        <f>(ER29-EQ29)/100/4</f>
        <v>4.5365496251226434</v>
      </c>
      <c r="ES32" s="79">
        <f t="shared" ref="ES32:ET32" si="220">(ES29-ER29)/100/4</f>
        <v>5.6532941424392629</v>
      </c>
      <c r="ET32" s="79">
        <f t="shared" si="220"/>
        <v>8.2982163545538423</v>
      </c>
      <c r="EU32" s="79">
        <f>(EU29-ET29)/100</f>
        <v>13.395939750157414</v>
      </c>
      <c r="EV32" s="79">
        <f t="shared" ref="EV32:FE32" si="221">(EV29-EU29)/100</f>
        <v>13.415521590003628</v>
      </c>
      <c r="EW32" s="79">
        <f t="shared" si="221"/>
        <v>13.431992501995847</v>
      </c>
      <c r="EX32" s="79">
        <f t="shared" si="221"/>
        <v>13.448508622938681</v>
      </c>
      <c r="EY32" s="79">
        <f t="shared" si="221"/>
        <v>7.5362356485189226</v>
      </c>
      <c r="EZ32" s="79">
        <f t="shared" si="221"/>
        <v>10.811160561835713</v>
      </c>
      <c r="FA32" s="79">
        <f t="shared" si="221"/>
        <v>10.840188915885228</v>
      </c>
      <c r="FB32" s="79">
        <f t="shared" si="221"/>
        <v>5.3605373607540967</v>
      </c>
      <c r="FC32" s="79">
        <f t="shared" si="221"/>
        <v>5.5778323439181259</v>
      </c>
      <c r="FD32" s="79">
        <f t="shared" si="221"/>
        <v>4.8536699543315622</v>
      </c>
      <c r="FE32" s="79">
        <f t="shared" si="221"/>
        <v>-1.8407257209764793E-3</v>
      </c>
      <c r="FF32" s="79" t="s">
        <v>69</v>
      </c>
      <c r="FH32" s="79">
        <f>(FH29-FG29)/100/4</f>
        <v>29.731374432689918</v>
      </c>
      <c r="FI32" s="79">
        <f t="shared" ref="FI32:FJ32" si="222">(FI29-FH29)/100/4</f>
        <v>45.996775673412628</v>
      </c>
      <c r="FJ32" s="79">
        <f t="shared" si="222"/>
        <v>46.733742762695186</v>
      </c>
      <c r="FK32" s="79">
        <f>(FK29-FJ29)/100</f>
        <v>35.827281786375096</v>
      </c>
      <c r="FL32" s="79">
        <f t="shared" ref="FL32:FU32" si="223">(FL29-FK29)/100</f>
        <v>30.075597164208304</v>
      </c>
      <c r="FM32" s="79">
        <f t="shared" si="223"/>
        <v>28.161727356470074</v>
      </c>
      <c r="FN32" s="79">
        <f t="shared" si="223"/>
        <v>24.84887917096319</v>
      </c>
      <c r="FO32" s="79">
        <f t="shared" si="223"/>
        <v>25.815166054982694</v>
      </c>
      <c r="FP32" s="79">
        <f t="shared" si="223"/>
        <v>34.184788512292435</v>
      </c>
      <c r="FQ32" s="79">
        <f t="shared" si="223"/>
        <v>27.173728770487358</v>
      </c>
      <c r="FR32" s="79">
        <f t="shared" si="223"/>
        <v>27.159186760341399</v>
      </c>
      <c r="FS32" s="79">
        <f t="shared" si="223"/>
        <v>26.416422691654297</v>
      </c>
      <c r="FT32" s="79">
        <f t="shared" si="223"/>
        <v>34.872002360236365</v>
      </c>
      <c r="FU32" s="79">
        <f t="shared" si="223"/>
        <v>30.087978851163061</v>
      </c>
      <c r="FV32" s="79" t="s">
        <v>69</v>
      </c>
      <c r="FX32" s="79">
        <f>(FX29-FW29)/100/4</f>
        <v>18.72874988623218</v>
      </c>
      <c r="FY32" s="79">
        <f t="shared" ref="FY32:FZ32" si="224">(FY29-FX29)/100/4</f>
        <v>26.877317522037483</v>
      </c>
      <c r="FZ32" s="79">
        <f t="shared" si="224"/>
        <v>26.366524666892364</v>
      </c>
      <c r="GA32" s="79">
        <f>(GA29-FZ29)/100</f>
        <v>23.944919396915356</v>
      </c>
      <c r="GB32" s="79">
        <f t="shared" ref="GB32:GK32" si="225">(GB29-GA29)/100</f>
        <v>19.445252013513819</v>
      </c>
      <c r="GC32" s="79">
        <f t="shared" si="225"/>
        <v>21.177738710137202</v>
      </c>
      <c r="GD32" s="79">
        <f t="shared" si="225"/>
        <v>29.167994814547711</v>
      </c>
      <c r="GE32" s="79">
        <f t="shared" si="225"/>
        <v>23.851996681089513</v>
      </c>
      <c r="GF32" s="79">
        <f t="shared" si="225"/>
        <v>19.903918122490868</v>
      </c>
      <c r="GG32" s="79">
        <f t="shared" si="225"/>
        <v>17.027699534327258</v>
      </c>
      <c r="GH32" s="79">
        <f t="shared" si="225"/>
        <v>19.772016039238661</v>
      </c>
      <c r="GI32" s="79">
        <f t="shared" si="225"/>
        <v>14.166246926911407</v>
      </c>
      <c r="GJ32" s="79">
        <f t="shared" si="225"/>
        <v>13.973032540576533</v>
      </c>
      <c r="GK32" s="79">
        <f t="shared" si="225"/>
        <v>21.447807787855272</v>
      </c>
      <c r="GL32" s="79" t="s">
        <v>69</v>
      </c>
      <c r="GN32" s="79"/>
      <c r="GO32" s="79">
        <f t="shared" ref="GO32:GP32" si="226">(GO29-GN29)/100/4</f>
        <v>10.235770910101637</v>
      </c>
      <c r="GP32" s="79">
        <f t="shared" si="226"/>
        <v>5.4347226190476432</v>
      </c>
      <c r="GQ32" s="79">
        <f>(GQ29-GP29)/100</f>
        <v>3.7227854717363518</v>
      </c>
      <c r="GR32" s="79">
        <f t="shared" ref="GR32:HA32" si="227">(GR29-GQ29)/100</f>
        <v>4.9139069659348023</v>
      </c>
      <c r="GS32" s="79">
        <f t="shared" si="227"/>
        <v>1.7402520391184952</v>
      </c>
      <c r="GT32" s="79">
        <f t="shared" si="227"/>
        <v>1.8153281307969882</v>
      </c>
      <c r="GU32" s="79">
        <f t="shared" si="227"/>
        <v>2.5606908155306884</v>
      </c>
      <c r="GV32" s="79">
        <f t="shared" si="227"/>
        <v>2.554052252692927</v>
      </c>
      <c r="GW32" s="79">
        <f t="shared" si="227"/>
        <v>3.1592733408843925</v>
      </c>
      <c r="GX32" s="79">
        <f t="shared" si="227"/>
        <v>3.9476821729054792</v>
      </c>
      <c r="GY32" s="79">
        <f t="shared" si="227"/>
        <v>4.2053287695739705</v>
      </c>
      <c r="GZ32" s="79">
        <f t="shared" si="227"/>
        <v>5.0468735971633576</v>
      </c>
      <c r="HA32" s="79">
        <f t="shared" si="227"/>
        <v>7.6164926950560767</v>
      </c>
      <c r="HB32" s="79" t="s">
        <v>69</v>
      </c>
      <c r="HD32" s="79"/>
      <c r="HE32" s="79">
        <f t="shared" ref="HE32:HF32" si="228">(HE29-HD29)/100/4</f>
        <v>15.266140209209224</v>
      </c>
      <c r="HF32" s="79">
        <f t="shared" si="228"/>
        <v>12.227648518085589</v>
      </c>
      <c r="HG32" s="79">
        <f>(HG29-HF29)/100</f>
        <v>10.296053505612218</v>
      </c>
      <c r="HH32" s="79">
        <f t="shared" ref="HH32:HQ32" si="229">(HH29-HG29)/100</f>
        <v>5.398745647977921</v>
      </c>
      <c r="HI32" s="79">
        <f t="shared" si="229"/>
        <v>-2.4588369630815579</v>
      </c>
      <c r="HJ32" s="79">
        <f t="shared" si="229"/>
        <v>34.24027953134879</v>
      </c>
      <c r="HK32" s="79">
        <f t="shared" si="229"/>
        <v>0.27220395241442019</v>
      </c>
      <c r="HL32" s="79">
        <f t="shared" si="229"/>
        <v>-10.062791056718561</v>
      </c>
      <c r="HM32" s="79">
        <f t="shared" si="229"/>
        <v>-1.843145407405973</v>
      </c>
      <c r="HN32" s="79">
        <f t="shared" si="229"/>
        <v>0.70077451034696425</v>
      </c>
      <c r="HO32" s="79">
        <f t="shared" si="229"/>
        <v>-0.94504850961369813</v>
      </c>
      <c r="HP32" s="79">
        <f t="shared" si="229"/>
        <v>-2.2278239634624333</v>
      </c>
      <c r="HQ32" s="79">
        <f t="shared" si="229"/>
        <v>-1.9332423547276993</v>
      </c>
      <c r="HR32" s="79" t="s">
        <v>69</v>
      </c>
      <c r="HT32" s="79"/>
      <c r="HU32" s="79">
        <f t="shared" ref="HU32:HV32" si="230">(HU29-HT29)/100/4</f>
        <v>10.83807937961843</v>
      </c>
      <c r="HV32" s="79">
        <f t="shared" si="230"/>
        <v>14.164568688574581</v>
      </c>
      <c r="HW32" s="79">
        <f>(HW29-HV29)/100</f>
        <v>12.539557341242034</v>
      </c>
      <c r="HX32" s="79">
        <f t="shared" ref="HX32:IG32" si="231">(HX29-HW29)/100</f>
        <v>11.945606000646512</v>
      </c>
      <c r="HY32" s="79">
        <f t="shared" si="231"/>
        <v>12.047560566054162</v>
      </c>
      <c r="HZ32" s="79">
        <f t="shared" si="231"/>
        <v>8.6582410631919622</v>
      </c>
      <c r="IA32" s="79">
        <f t="shared" si="231"/>
        <v>17.092139712968493</v>
      </c>
      <c r="IB32" s="79">
        <f t="shared" si="231"/>
        <v>12.142676185340969</v>
      </c>
      <c r="IC32" s="79">
        <f t="shared" si="231"/>
        <v>9.2582891473371998</v>
      </c>
      <c r="ID32" s="79">
        <f t="shared" si="231"/>
        <v>9.7627743431972345</v>
      </c>
      <c r="IE32" s="79">
        <f t="shared" si="231"/>
        <v>5.3430177434215151</v>
      </c>
      <c r="IF32" s="79">
        <f t="shared" si="231"/>
        <v>4.3845489794616874</v>
      </c>
      <c r="IG32" s="79">
        <f t="shared" si="231"/>
        <v>3.463138731702784</v>
      </c>
      <c r="IH32" s="79" t="s">
        <v>69</v>
      </c>
      <c r="IJ32" s="79"/>
      <c r="IK32" s="79">
        <f t="shared" ref="IK32:IL32" si="232">(IK29-IJ29)/100/4</f>
        <v>8.4062423775504431</v>
      </c>
      <c r="IL32" s="79">
        <f t="shared" si="232"/>
        <v>9.8339071832450653</v>
      </c>
      <c r="IM32" s="79">
        <f>(IM29-IL29)/100</f>
        <v>9.4358674218846144</v>
      </c>
      <c r="IN32" s="79">
        <f t="shared" ref="IN32:IW32" si="233">(IN29-IM29)/100</f>
        <v>12.002654402201442</v>
      </c>
      <c r="IO32" s="79">
        <f t="shared" si="233"/>
        <v>10.413652317580127</v>
      </c>
      <c r="IP32" s="79">
        <f t="shared" si="233"/>
        <v>7.9850128748972198</v>
      </c>
      <c r="IQ32" s="79">
        <f t="shared" si="233"/>
        <v>6.7522353630198628</v>
      </c>
      <c r="IR32" s="79">
        <f t="shared" si="233"/>
        <v>5.9439076026770632</v>
      </c>
      <c r="IS32" s="79">
        <f t="shared" si="233"/>
        <v>3.8725420745654264</v>
      </c>
      <c r="IT32" s="79">
        <f t="shared" si="233"/>
        <v>5.7788617334836454</v>
      </c>
      <c r="IU32" s="79">
        <f t="shared" si="233"/>
        <v>7.2618853142319129</v>
      </c>
      <c r="IV32" s="79">
        <f t="shared" si="233"/>
        <v>6.4795414641546083</v>
      </c>
      <c r="IW32" s="79">
        <f t="shared" si="233"/>
        <v>1.272971379331284</v>
      </c>
      <c r="IX32" s="80" t="s">
        <v>69</v>
      </c>
      <c r="IY32" s="81"/>
      <c r="IZ32" s="81">
        <f t="shared" ref="IZ32:JA32" si="234">(IZ29-IY29)/100/4</f>
        <v>201.06081280910817</v>
      </c>
      <c r="JA32" s="81">
        <f t="shared" si="234"/>
        <v>203.06239371628385</v>
      </c>
      <c r="JB32" s="81">
        <f>(JB29-JA29)/100</f>
        <v>180.15027655773795</v>
      </c>
      <c r="JC32" s="81">
        <f t="shared" ref="JC32:JL32" si="235">(JC29-JB29)/100</f>
        <v>169.60178521620574</v>
      </c>
      <c r="JD32" s="81">
        <f t="shared" si="235"/>
        <v>138.67084858445685</v>
      </c>
      <c r="JE32" s="81">
        <f t="shared" si="235"/>
        <v>194.89615573770598</v>
      </c>
      <c r="JF32" s="81">
        <f t="shared" si="235"/>
        <v>143.56276864696758</v>
      </c>
      <c r="JG32" s="81">
        <f t="shared" si="235"/>
        <v>134.94963061189279</v>
      </c>
      <c r="JH32" s="81">
        <f t="shared" si="235"/>
        <v>138.29190743122251</v>
      </c>
      <c r="JI32" s="81">
        <f t="shared" si="235"/>
        <v>127.4981007926911</v>
      </c>
      <c r="JJ32" s="81">
        <f t="shared" si="235"/>
        <v>103.65583585625514</v>
      </c>
      <c r="JK32" s="81">
        <f t="shared" si="235"/>
        <v>103.87473898691125</v>
      </c>
      <c r="JL32" s="81">
        <f t="shared" si="235"/>
        <v>97.608636221569029</v>
      </c>
      <c r="JM32" s="75" t="s">
        <v>69</v>
      </c>
      <c r="JN32" s="75"/>
      <c r="JO32" s="75">
        <f t="shared" ref="JO32:JP32" si="236">(JO29-JN29)/100/4</f>
        <v>185.79467259989934</v>
      </c>
      <c r="JP32" s="75">
        <f t="shared" si="236"/>
        <v>190.83474519819777</v>
      </c>
      <c r="JQ32" s="75">
        <f>(JQ29-JP29)/100</f>
        <v>169.85422305212589</v>
      </c>
      <c r="JR32" s="75">
        <f t="shared" ref="JR32:KA32" si="237">(JR29-JQ29)/100</f>
        <v>164.20303956822957</v>
      </c>
      <c r="JS32" s="75">
        <f t="shared" si="237"/>
        <v>141.12968554753809</v>
      </c>
      <c r="JT32" s="75">
        <f t="shared" si="237"/>
        <v>160.6558762063575</v>
      </c>
      <c r="JU32" s="75">
        <f t="shared" si="237"/>
        <v>143.29056469455361</v>
      </c>
      <c r="JV32" s="75">
        <f t="shared" si="237"/>
        <v>145.01242166860959</v>
      </c>
      <c r="JW32" s="75">
        <f t="shared" si="237"/>
        <v>140.13505283862818</v>
      </c>
      <c r="JX32" s="75">
        <f t="shared" si="237"/>
        <v>126.79732628234429</v>
      </c>
      <c r="JY32" s="75">
        <f t="shared" si="237"/>
        <v>104.60088436587016</v>
      </c>
      <c r="JZ32" s="75">
        <f t="shared" si="237"/>
        <v>106.10256295037223</v>
      </c>
      <c r="KA32" s="75">
        <f t="shared" si="237"/>
        <v>99.541878576297307</v>
      </c>
    </row>
    <row r="33" spans="1:287" x14ac:dyDescent="0.25">
      <c r="A33" s="58" t="s">
        <v>70</v>
      </c>
      <c r="B33" s="58"/>
      <c r="C33" s="58">
        <f t="shared" ref="C33" si="238">(C29-B29)/365.25/4</f>
        <v>-0.23533503627534652</v>
      </c>
      <c r="D33" s="58"/>
      <c r="E33" s="58">
        <f t="shared" ref="E33:F33" si="239">(E29-D29)/365.25/4</f>
        <v>-0.20541669915600896</v>
      </c>
      <c r="F33" s="58">
        <f t="shared" si="239"/>
        <v>0.70144083853547723</v>
      </c>
      <c r="G33" s="58">
        <f>(G29-F29)/365.25</f>
        <v>2.3572868813390775E-2</v>
      </c>
      <c r="H33" s="58">
        <f t="shared" ref="H33:Q33" si="240">(H29-G29)/365.25</f>
        <v>0.39151133701959762</v>
      </c>
      <c r="I33" s="58">
        <f t="shared" si="240"/>
        <v>9.8447357101215244E-2</v>
      </c>
      <c r="J33" s="58">
        <f t="shared" si="240"/>
        <v>0.2364009590157819</v>
      </c>
      <c r="K33" s="58">
        <f t="shared" si="240"/>
        <v>0.22095547738450935</v>
      </c>
      <c r="L33" s="58">
        <f t="shared" si="240"/>
        <v>0.15855932087158756</v>
      </c>
      <c r="M33" s="58">
        <f t="shared" si="240"/>
        <v>0.58945776606082589</v>
      </c>
      <c r="N33" s="58">
        <f t="shared" si="240"/>
        <v>0.14376422948803627</v>
      </c>
      <c r="O33" s="58">
        <f t="shared" si="240"/>
        <v>0.16746443300325689</v>
      </c>
      <c r="P33" s="58">
        <f t="shared" si="240"/>
        <v>9.6743174322708209E-2</v>
      </c>
      <c r="Q33" s="58">
        <f t="shared" si="240"/>
        <v>-0.49013769019152165</v>
      </c>
      <c r="R33" s="58" t="s">
        <v>70</v>
      </c>
      <c r="T33" s="58">
        <f>(T29-S29)/365.25/4</f>
        <v>0.21031723683258977</v>
      </c>
      <c r="U33" s="58">
        <f t="shared" ref="U33:V33" si="241">(U29-T29)/365.25/4</f>
        <v>0.2692825456128855</v>
      </c>
      <c r="V33" s="58">
        <f t="shared" si="241"/>
        <v>0.13214299940969437</v>
      </c>
      <c r="W33" s="58">
        <f>(W29-V29)/365.25</f>
        <v>0.13391409511873142</v>
      </c>
      <c r="X33" s="58">
        <f t="shared" ref="X33:AG33" si="242">(X29-W29)/365.25</f>
        <v>0.48386684904499261</v>
      </c>
      <c r="Y33" s="58">
        <f t="shared" si="242"/>
        <v>0.51975211240664154</v>
      </c>
      <c r="Z33" s="58">
        <f t="shared" si="242"/>
        <v>0.70342701966363741</v>
      </c>
      <c r="AA33" s="58">
        <f t="shared" si="242"/>
        <v>0.48348455656353162</v>
      </c>
      <c r="AB33" s="58">
        <f t="shared" si="242"/>
        <v>0.40237633949583129</v>
      </c>
      <c r="AC33" s="58">
        <f t="shared" si="242"/>
        <v>5.6831733971318403E-2</v>
      </c>
      <c r="AD33" s="58">
        <f t="shared" si="242"/>
        <v>4.2114186698356024E-2</v>
      </c>
      <c r="AE33" s="58">
        <f t="shared" si="242"/>
        <v>0.11220457099081413</v>
      </c>
      <c r="AF33" s="58">
        <f t="shared" si="242"/>
        <v>0.81322312526434382</v>
      </c>
      <c r="AG33" s="58">
        <f t="shared" si="242"/>
        <v>2.4505225238226121E-2</v>
      </c>
      <c r="AH33" s="58" t="s">
        <v>70</v>
      </c>
      <c r="AJ33" s="58">
        <f>(AJ29-AI29)/365.25/4</f>
        <v>0.27909261730959722</v>
      </c>
      <c r="AK33" s="58">
        <f t="shared" ref="AK33:AL33" si="243">(AK29-AJ29)/365.25/4</f>
        <v>8.7503552331490334E-2</v>
      </c>
      <c r="AL33" s="58">
        <f t="shared" si="243"/>
        <v>0.16458830150908799</v>
      </c>
      <c r="AM33" s="58">
        <f>(AM29-AL29)/365.25</f>
        <v>0.16816728791144445</v>
      </c>
      <c r="AN33" s="58">
        <f t="shared" ref="AN33:AW33" si="244">(AN29-AM29)/365.25</f>
        <v>6.9261173063329462E-2</v>
      </c>
      <c r="AO33" s="58">
        <f t="shared" si="244"/>
        <v>8.0500461958762856E-2</v>
      </c>
      <c r="AP33" s="58">
        <f t="shared" si="244"/>
        <v>8.6349921679227587E-2</v>
      </c>
      <c r="AQ33" s="58">
        <f t="shared" si="244"/>
        <v>2.8204972605156989E-2</v>
      </c>
      <c r="AR33" s="58">
        <f t="shared" si="244"/>
        <v>4.1383708349424606E-2</v>
      </c>
      <c r="AS33" s="58">
        <f t="shared" si="244"/>
        <v>0.15641224993626732</v>
      </c>
      <c r="AT33" s="58">
        <f t="shared" si="244"/>
        <v>0.11385614609969882</v>
      </c>
      <c r="AU33" s="58">
        <f t="shared" si="244"/>
        <v>-7.2936133033206771E-2</v>
      </c>
      <c r="AV33" s="58">
        <f t="shared" si="244"/>
        <v>-3.1903279551730099E-2</v>
      </c>
      <c r="AW33" s="58">
        <f t="shared" si="244"/>
        <v>7.5125931330352447E-2</v>
      </c>
      <c r="AX33" s="58" t="s">
        <v>70</v>
      </c>
      <c r="AZ33" s="58">
        <f>(AZ29-AY29)/365.25/4</f>
        <v>5.8955275423934825</v>
      </c>
      <c r="BA33" s="58">
        <f t="shared" ref="BA33:BB33" si="245">(BA29-AZ29)/365.25/4</f>
        <v>7.7283581735151596</v>
      </c>
      <c r="BB33" s="58">
        <f t="shared" si="245"/>
        <v>7.2174296999992587</v>
      </c>
      <c r="BC33" s="58">
        <f>(BC29-BB29)/365.25</f>
        <v>6.9558965441432044</v>
      </c>
      <c r="BD33" s="58">
        <f t="shared" ref="BD33:BM33" si="246">(BD29-BC29)/365.25</f>
        <v>7.2485931123298331</v>
      </c>
      <c r="BE33" s="58">
        <f t="shared" si="246"/>
        <v>3.5683813196539047</v>
      </c>
      <c r="BF33" s="58">
        <f t="shared" si="246"/>
        <v>8.2572301794739129</v>
      </c>
      <c r="BG33" s="58">
        <f t="shared" si="246"/>
        <v>5.3403234815699587</v>
      </c>
      <c r="BH33" s="58">
        <f t="shared" si="246"/>
        <v>6.0873932242772781</v>
      </c>
      <c r="BI33" s="58">
        <f t="shared" si="246"/>
        <v>5.7631323574192779</v>
      </c>
      <c r="BJ33" s="58">
        <f t="shared" si="246"/>
        <v>6.1493070313576634</v>
      </c>
      <c r="BK33" s="58">
        <f t="shared" si="246"/>
        <v>3.241762763813258</v>
      </c>
      <c r="BL33" s="58">
        <f t="shared" si="246"/>
        <v>4.5897215338191817</v>
      </c>
      <c r="BM33" s="58">
        <f t="shared" si="246"/>
        <v>4.1504908454171616</v>
      </c>
      <c r="BN33" s="58" t="s">
        <v>70</v>
      </c>
      <c r="BP33" s="58">
        <f>(BP29-BO29)/365.25/4</f>
        <v>0.34945356916205655</v>
      </c>
      <c r="BQ33" s="58">
        <f t="shared" ref="BQ33:BR33" si="247">(BQ29-BP29)/365.25/4</f>
        <v>0.26339210670629321</v>
      </c>
      <c r="BR33" s="58">
        <f t="shared" si="247"/>
        <v>0.31802204809650886</v>
      </c>
      <c r="BS33" s="58">
        <f>(BS29-BR29)/365.25</f>
        <v>0.41717090820627112</v>
      </c>
      <c r="BT33" s="58">
        <f t="shared" ref="BT33:CC33" si="248">(BT29-BS29)/365.25</f>
        <v>0.25256102130808333</v>
      </c>
      <c r="BU33" s="58">
        <f t="shared" si="248"/>
        <v>0.23891795929998816</v>
      </c>
      <c r="BV33" s="58">
        <f t="shared" si="248"/>
        <v>0.42038732671029594</v>
      </c>
      <c r="BW33" s="58">
        <f t="shared" si="248"/>
        <v>0.25970726902564778</v>
      </c>
      <c r="BX33" s="58">
        <f t="shared" si="248"/>
        <v>0.29060707421319198</v>
      </c>
      <c r="BY33" s="58">
        <f t="shared" si="248"/>
        <v>0.26387884779849791</v>
      </c>
      <c r="BZ33" s="58">
        <f t="shared" si="248"/>
        <v>0.2598543999350541</v>
      </c>
      <c r="CA33" s="58">
        <f t="shared" si="248"/>
        <v>0.32333070277448356</v>
      </c>
      <c r="CB33" s="58">
        <f t="shared" si="248"/>
        <v>0.39860498831928282</v>
      </c>
      <c r="CC33" s="58">
        <f t="shared" si="248"/>
        <v>0.21274605180246581</v>
      </c>
      <c r="CD33" s="58" t="s">
        <v>70</v>
      </c>
      <c r="CF33" s="58">
        <f>(CF29-CE29)/365.25/4</f>
        <v>4.9400628662870876</v>
      </c>
      <c r="CG33" s="58">
        <f t="shared" ref="CG33:CH33" si="249">(CG29-CF29)/365.25/4</f>
        <v>4.7650245909753917</v>
      </c>
      <c r="CH33" s="58">
        <f t="shared" si="249"/>
        <v>5.4420197434697242</v>
      </c>
      <c r="CI33" s="58">
        <f>(CI29-CH29)/365.25</f>
        <v>5.2943383563942739</v>
      </c>
      <c r="CJ33" s="58">
        <f t="shared" ref="CJ33:CS33" si="250">(CJ29-CI29)/365.25</f>
        <v>4.7707207230845476</v>
      </c>
      <c r="CK33" s="58">
        <f t="shared" si="250"/>
        <v>4.7703714778820219</v>
      </c>
      <c r="CL33" s="58">
        <f t="shared" si="250"/>
        <v>3.8376109847111448</v>
      </c>
      <c r="CM33" s="58">
        <f t="shared" si="250"/>
        <v>3.7439429115857497</v>
      </c>
      <c r="CN33" s="58">
        <f t="shared" si="250"/>
        <v>3.9566326659027116</v>
      </c>
      <c r="CO33" s="58">
        <f t="shared" si="250"/>
        <v>4.3854594910561957</v>
      </c>
      <c r="CP33" s="58">
        <f t="shared" si="250"/>
        <v>3.7015876946283166</v>
      </c>
      <c r="CQ33" s="58">
        <f t="shared" si="250"/>
        <v>3.2129093057662916</v>
      </c>
      <c r="CR33" s="58">
        <f t="shared" si="250"/>
        <v>3.0043161166118697</v>
      </c>
      <c r="CS33" s="58">
        <f t="shared" si="250"/>
        <v>2.9484513070823022</v>
      </c>
      <c r="CT33" s="58" t="s">
        <v>70</v>
      </c>
      <c r="CV33" s="58">
        <f>(CV29-CU29)/365.25/4</f>
        <v>2.892697618789394</v>
      </c>
      <c r="CW33" s="58">
        <f t="shared" ref="CW33:CX33" si="251">(CW29-CV29)/365.25/4</f>
        <v>2.0142642058882148</v>
      </c>
      <c r="CX33" s="58">
        <f t="shared" si="251"/>
        <v>2.175639089519732</v>
      </c>
      <c r="CY33" s="58">
        <f>(CY29-CX29)/365.25</f>
        <v>1.099898215331498</v>
      </c>
      <c r="CZ33" s="58">
        <f t="shared" ref="CZ33:DI33" si="252">(CZ29-CY29)/365.25</f>
        <v>1.9730528855788274</v>
      </c>
      <c r="DA33" s="58">
        <f t="shared" si="252"/>
        <v>1.7796882197250019</v>
      </c>
      <c r="DB33" s="58">
        <f t="shared" si="252"/>
        <v>2.0202805046764256</v>
      </c>
      <c r="DC33" s="58">
        <f t="shared" si="252"/>
        <v>1.5152703829895811</v>
      </c>
      <c r="DD33" s="58">
        <f t="shared" si="252"/>
        <v>1.274074284392801</v>
      </c>
      <c r="DE33" s="58">
        <f t="shared" si="252"/>
        <v>1.6853363395172625</v>
      </c>
      <c r="DF33" s="58">
        <f t="shared" si="252"/>
        <v>1.4411984671824876</v>
      </c>
      <c r="DG33" s="58">
        <f t="shared" si="252"/>
        <v>1.5744220516538441</v>
      </c>
      <c r="DH33" s="58">
        <f t="shared" si="252"/>
        <v>-0.66402101823849724</v>
      </c>
      <c r="DI33" s="58">
        <f t="shared" si="252"/>
        <v>0.67606330043287255</v>
      </c>
      <c r="DJ33" s="58" t="s">
        <v>70</v>
      </c>
      <c r="DL33" s="58"/>
      <c r="DM33" s="58">
        <f t="shared" ref="DM33:DN33" si="253">(DM29-DL29)/365.25/4</f>
        <v>3.9716741996670875</v>
      </c>
      <c r="DN33" s="58">
        <f t="shared" si="253"/>
        <v>3.3047830613274347</v>
      </c>
      <c r="DO33" s="58">
        <f>(DO29-DN29)/365.25</f>
        <v>2.9739771589333133</v>
      </c>
      <c r="DP33" s="58">
        <f t="shared" ref="DP33:DY33" si="254">(DP29-DO29)/365.25</f>
        <v>2.3382328048974408</v>
      </c>
      <c r="DQ33" s="58">
        <f t="shared" si="254"/>
        <v>1.6073703082216777</v>
      </c>
      <c r="DR33" s="58">
        <f t="shared" si="254"/>
        <v>1.2041198327990146</v>
      </c>
      <c r="DS33" s="58">
        <f t="shared" si="254"/>
        <v>1.23180199874878</v>
      </c>
      <c r="DT33" s="58">
        <f t="shared" si="254"/>
        <v>1.7131794443511621</v>
      </c>
      <c r="DU33" s="58">
        <f t="shared" si="254"/>
        <v>4.0291265549093884</v>
      </c>
      <c r="DV33" s="58">
        <f t="shared" si="254"/>
        <v>2.2007861615913682</v>
      </c>
      <c r="DW33" s="58">
        <f t="shared" si="254"/>
        <v>2.9062103494095171</v>
      </c>
      <c r="DX33" s="58">
        <f t="shared" si="254"/>
        <v>1.9036536560325183</v>
      </c>
      <c r="DY33" s="58">
        <f t="shared" si="254"/>
        <v>1.7296303634062151</v>
      </c>
      <c r="DZ33" s="58" t="s">
        <v>70</v>
      </c>
      <c r="EB33" s="58">
        <f>(EB29-EA29)/365.25/4</f>
        <v>1.9820649214532646</v>
      </c>
      <c r="EC33" s="58">
        <f t="shared" ref="EC33:ED33" si="255">(EC29-EB29)/365.25/4</f>
        <v>2.4028899718898726</v>
      </c>
      <c r="ED33" s="58">
        <f t="shared" si="255"/>
        <v>2.4475790978565168</v>
      </c>
      <c r="EE33" s="58">
        <f>(EE29-ED29)/365.25</f>
        <v>2.3684846565412951</v>
      </c>
      <c r="EF33" s="58">
        <f t="shared" ref="EF33:EO33" si="256">(EF29-EE29)/365.25</f>
        <v>2.2954722173463535</v>
      </c>
      <c r="EG33" s="58">
        <f t="shared" si="256"/>
        <v>2.163884146155679</v>
      </c>
      <c r="EH33" s="58">
        <f t="shared" si="256"/>
        <v>3.6946755516329115</v>
      </c>
      <c r="EI33" s="58">
        <f t="shared" si="256"/>
        <v>3.5163775103601047</v>
      </c>
      <c r="EJ33" s="58">
        <f t="shared" si="256"/>
        <v>2.3583178070798456</v>
      </c>
      <c r="EK33" s="58">
        <f t="shared" si="256"/>
        <v>1.9076900679935971</v>
      </c>
      <c r="EL33" s="58">
        <f t="shared" si="256"/>
        <v>1.0101649129795836</v>
      </c>
      <c r="EM33" s="58">
        <f t="shared" si="256"/>
        <v>-6.7653992041833269E-2</v>
      </c>
      <c r="EN33" s="58">
        <f t="shared" si="256"/>
        <v>-0.11912842541041418</v>
      </c>
      <c r="EO33" s="58">
        <f t="shared" si="256"/>
        <v>0.43502195690151985</v>
      </c>
      <c r="EP33" s="58" t="s">
        <v>70</v>
      </c>
      <c r="ER33" s="58">
        <f>(ER29-EQ29)/365.25/4</f>
        <v>1.2420395962005868</v>
      </c>
      <c r="ES33" s="58">
        <f t="shared" ref="ES33:ET33" si="257">(ES29-ER29)/365.25/4</f>
        <v>1.5477875817766633</v>
      </c>
      <c r="ET33" s="58">
        <f t="shared" si="257"/>
        <v>2.2719278178107714</v>
      </c>
      <c r="EU33" s="58">
        <f>(EU29-ET29)/365.25</f>
        <v>3.6676084189342677</v>
      </c>
      <c r="EV33" s="58">
        <f t="shared" ref="EV33:FE33" si="258">(EV29-EU29)/365.25</f>
        <v>3.672969634497913</v>
      </c>
      <c r="EW33" s="58">
        <f t="shared" si="258"/>
        <v>3.6774791244341811</v>
      </c>
      <c r="EX33" s="58">
        <f t="shared" si="258"/>
        <v>3.6820009919065515</v>
      </c>
      <c r="EY33" s="58">
        <f t="shared" si="258"/>
        <v>2.0633088702310536</v>
      </c>
      <c r="EZ33" s="58">
        <f t="shared" si="258"/>
        <v>2.959934445403344</v>
      </c>
      <c r="FA33" s="58">
        <f t="shared" si="258"/>
        <v>2.967881975601705</v>
      </c>
      <c r="FB33" s="58">
        <f t="shared" si="258"/>
        <v>1.4676351432591641</v>
      </c>
      <c r="FC33" s="58">
        <f t="shared" si="258"/>
        <v>1.5271272673287135</v>
      </c>
      <c r="FD33" s="58">
        <f t="shared" si="258"/>
        <v>1.3288624104946098</v>
      </c>
      <c r="FE33" s="58">
        <f t="shared" si="258"/>
        <v>-5.0396323640697588E-4</v>
      </c>
      <c r="FF33" s="58" t="s">
        <v>70</v>
      </c>
      <c r="FH33" s="58">
        <f>(FH29-FG29)/365.25/4</f>
        <v>8.1400066893059329</v>
      </c>
      <c r="FI33" s="58">
        <f t="shared" ref="FI33:FJ33" si="259">(FI29-FH29)/365.25/4</f>
        <v>12.593230848299147</v>
      </c>
      <c r="FJ33" s="58">
        <f t="shared" si="259"/>
        <v>12.795001440847415</v>
      </c>
      <c r="FK33" s="58">
        <f>(FK29-FJ29)/365.25</f>
        <v>9.8089751639630656</v>
      </c>
      <c r="FL33" s="58">
        <f t="shared" ref="FL33:FU33" si="260">(FL29-FK29)/365.25</f>
        <v>8.23424973694957</v>
      </c>
      <c r="FM33" s="58">
        <f t="shared" si="260"/>
        <v>7.7102607409911217</v>
      </c>
      <c r="FN33" s="58">
        <f t="shared" si="260"/>
        <v>6.8032523397572051</v>
      </c>
      <c r="FO33" s="58">
        <f t="shared" si="260"/>
        <v>7.0678072703580268</v>
      </c>
      <c r="FP33" s="58">
        <f t="shared" si="260"/>
        <v>9.3592850136324248</v>
      </c>
      <c r="FQ33" s="58">
        <f t="shared" si="260"/>
        <v>7.4397614703593042</v>
      </c>
      <c r="FR33" s="58">
        <f t="shared" si="260"/>
        <v>7.4357800849668445</v>
      </c>
      <c r="FS33" s="58">
        <f t="shared" si="260"/>
        <v>7.2324223659560021</v>
      </c>
      <c r="FT33" s="58">
        <f t="shared" si="260"/>
        <v>9.5474339110845623</v>
      </c>
      <c r="FU33" s="58">
        <f t="shared" si="260"/>
        <v>8.2376396580870797</v>
      </c>
      <c r="FV33" s="58" t="s">
        <v>70</v>
      </c>
      <c r="FX33" s="58">
        <f>(FX29-FW29)/365.25/4</f>
        <v>5.127652261802103</v>
      </c>
      <c r="FY33" s="58">
        <f t="shared" ref="FY33:FZ33" si="261">(FY29-FX29)/365.25/4</f>
        <v>7.3586084933709746</v>
      </c>
      <c r="FZ33" s="58">
        <f t="shared" si="261"/>
        <v>7.2187610313189223</v>
      </c>
      <c r="GA33" s="58">
        <f>(GA29-FZ29)/365.25</f>
        <v>6.555761641865943</v>
      </c>
      <c r="GB33" s="58">
        <f t="shared" ref="GB33:GK33" si="262">(GB29-GA29)/365.25</f>
        <v>5.3238198531180885</v>
      </c>
      <c r="GC33" s="58">
        <f t="shared" si="262"/>
        <v>5.7981488597227102</v>
      </c>
      <c r="GD33" s="58">
        <f t="shared" si="262"/>
        <v>7.9857617562074497</v>
      </c>
      <c r="GE33" s="58">
        <f t="shared" si="262"/>
        <v>6.5303207887993189</v>
      </c>
      <c r="GF33" s="58">
        <f t="shared" si="262"/>
        <v>5.4493957898674514</v>
      </c>
      <c r="GG33" s="58">
        <f t="shared" si="262"/>
        <v>4.6619300573106797</v>
      </c>
      <c r="GH33" s="58">
        <f t="shared" si="262"/>
        <v>5.4132829676218099</v>
      </c>
      <c r="GI33" s="58">
        <f t="shared" si="262"/>
        <v>3.8785070299552111</v>
      </c>
      <c r="GJ33" s="58">
        <f t="shared" si="262"/>
        <v>3.8256078139839924</v>
      </c>
      <c r="GK33" s="58">
        <f t="shared" si="262"/>
        <v>5.8720897434237571</v>
      </c>
      <c r="GL33" s="58" t="s">
        <v>70</v>
      </c>
      <c r="GN33" s="58"/>
      <c r="GO33" s="58">
        <f t="shared" ref="GO33:GP33" si="263">(GO29-GN29)/365.25/4</f>
        <v>2.802401344312563</v>
      </c>
      <c r="GP33" s="58">
        <f t="shared" si="263"/>
        <v>1.4879459600404226</v>
      </c>
      <c r="GQ33" s="58">
        <f>(GQ29-GP29)/365.25</f>
        <v>1.0192431134117321</v>
      </c>
      <c r="GR33" s="58">
        <f t="shared" ref="GR33:HA33" si="264">(GR29-GQ29)/365.25</f>
        <v>1.3453544054578515</v>
      </c>
      <c r="GS33" s="58">
        <f t="shared" si="264"/>
        <v>0.47645504151088169</v>
      </c>
      <c r="GT33" s="58">
        <f t="shared" si="264"/>
        <v>0.49700975518055807</v>
      </c>
      <c r="GU33" s="58">
        <f t="shared" si="264"/>
        <v>0.70107893649026376</v>
      </c>
      <c r="GV33" s="58">
        <f t="shared" si="264"/>
        <v>0.69926139704118473</v>
      </c>
      <c r="GW33" s="58">
        <f t="shared" si="264"/>
        <v>0.86496190031057973</v>
      </c>
      <c r="GX33" s="58">
        <f t="shared" si="264"/>
        <v>1.080816474443663</v>
      </c>
      <c r="GY33" s="58">
        <f t="shared" si="264"/>
        <v>1.1513562681927367</v>
      </c>
      <c r="GZ33" s="58">
        <f t="shared" si="264"/>
        <v>1.3817586850549919</v>
      </c>
      <c r="HA33" s="58">
        <f t="shared" si="264"/>
        <v>2.0852820520345179</v>
      </c>
      <c r="HB33" s="58" t="s">
        <v>70</v>
      </c>
      <c r="HD33" s="58"/>
      <c r="HE33" s="58">
        <f t="shared" ref="HE33:HF33" si="265">(HE29-HD29)/365.25/4</f>
        <v>4.1796413988252494</v>
      </c>
      <c r="HF33" s="58">
        <f t="shared" si="265"/>
        <v>3.3477477120015302</v>
      </c>
      <c r="HG33" s="58">
        <f>(HG29-HF29)/365.25</f>
        <v>2.8189058194694638</v>
      </c>
      <c r="HH33" s="58">
        <f t="shared" ref="HH33:HQ33" si="266">(HH29-HG29)/365.25</f>
        <v>1.4780960021842358</v>
      </c>
      <c r="HI33" s="58">
        <f t="shared" si="266"/>
        <v>-0.67319287148023488</v>
      </c>
      <c r="HJ33" s="58">
        <f t="shared" si="266"/>
        <v>9.3744776266526451</v>
      </c>
      <c r="HK33" s="58">
        <f t="shared" si="266"/>
        <v>7.4525380537828936E-2</v>
      </c>
      <c r="HL33" s="58">
        <f t="shared" si="266"/>
        <v>-2.7550420415382781</v>
      </c>
      <c r="HM33" s="58">
        <f t="shared" si="266"/>
        <v>-0.50462571044653604</v>
      </c>
      <c r="HN33" s="58">
        <f t="shared" si="266"/>
        <v>0.19186160447555489</v>
      </c>
      <c r="HO33" s="58">
        <f t="shared" si="266"/>
        <v>-0.25874018059238824</v>
      </c>
      <c r="HP33" s="58">
        <f t="shared" si="266"/>
        <v>-0.6099449591957381</v>
      </c>
      <c r="HQ33" s="58">
        <f t="shared" si="266"/>
        <v>-0.52929291026083491</v>
      </c>
      <c r="HR33" s="58" t="s">
        <v>70</v>
      </c>
      <c r="HT33" s="58"/>
      <c r="HU33" s="58">
        <f t="shared" ref="HU33:HV33" si="267">(HU29-HT29)/365.25/4</f>
        <v>2.9673044160488513</v>
      </c>
      <c r="HV33" s="58">
        <f t="shared" si="267"/>
        <v>3.8780475533400636</v>
      </c>
      <c r="HW33" s="58">
        <f>(HW29-HV29)/365.25</f>
        <v>3.4331436937007624</v>
      </c>
      <c r="HX33" s="58">
        <f t="shared" ref="HX33:IG33" si="268">(HX29-HW29)/365.25</f>
        <v>3.2705286791640007</v>
      </c>
      <c r="HY33" s="58">
        <f t="shared" si="268"/>
        <v>3.2984423178793052</v>
      </c>
      <c r="HZ33" s="58">
        <f t="shared" si="268"/>
        <v>2.3704972110039599</v>
      </c>
      <c r="IA33" s="58">
        <f t="shared" si="268"/>
        <v>4.6795728166922634</v>
      </c>
      <c r="IB33" s="58">
        <f t="shared" si="268"/>
        <v>3.3244835551925997</v>
      </c>
      <c r="IC33" s="58">
        <f t="shared" si="268"/>
        <v>2.5347814229533743</v>
      </c>
      <c r="ID33" s="58">
        <f t="shared" si="268"/>
        <v>2.6729019420115629</v>
      </c>
      <c r="IE33" s="58">
        <f t="shared" si="268"/>
        <v>1.4628385334487377</v>
      </c>
      <c r="IF33" s="58">
        <f t="shared" si="268"/>
        <v>1.2004240874638434</v>
      </c>
      <c r="IG33" s="58">
        <f t="shared" si="268"/>
        <v>0.94815571025401335</v>
      </c>
      <c r="IH33" s="58" t="s">
        <v>70</v>
      </c>
      <c r="IJ33" s="58"/>
      <c r="IK33" s="58">
        <f t="shared" ref="IK33:IL33" si="269">(IK29-IJ29)/365.25/4</f>
        <v>2.3015037310199706</v>
      </c>
      <c r="IL33" s="58">
        <f t="shared" si="269"/>
        <v>2.6923770522231525</v>
      </c>
      <c r="IM33" s="58">
        <f>(IM29-IL29)/365.25</f>
        <v>2.5833997048280941</v>
      </c>
      <c r="IN33" s="58">
        <f t="shared" ref="IN33:IW33" si="270">(IN29-IM29)/365.25</f>
        <v>3.2861476802741798</v>
      </c>
      <c r="IO33" s="58">
        <f t="shared" si="270"/>
        <v>2.8511026194606779</v>
      </c>
      <c r="IP33" s="58">
        <f t="shared" si="270"/>
        <v>2.1861773784797318</v>
      </c>
      <c r="IQ33" s="58">
        <f t="shared" si="270"/>
        <v>1.8486612903545141</v>
      </c>
      <c r="IR33" s="58">
        <f t="shared" si="270"/>
        <v>1.627353210862988</v>
      </c>
      <c r="IS33" s="58">
        <f t="shared" si="270"/>
        <v>1.0602442367051133</v>
      </c>
      <c r="IT33" s="58">
        <f t="shared" si="270"/>
        <v>1.5821661145745778</v>
      </c>
      <c r="IU33" s="58">
        <f t="shared" si="270"/>
        <v>1.9881958423632891</v>
      </c>
      <c r="IV33" s="58">
        <f t="shared" si="270"/>
        <v>1.7740017697890784</v>
      </c>
      <c r="IW33" s="58">
        <f t="shared" si="270"/>
        <v>0.34852056928987923</v>
      </c>
      <c r="IX33" s="70" t="s">
        <v>70</v>
      </c>
      <c r="IY33" s="60"/>
      <c r="IZ33" s="60">
        <f t="shared" ref="IZ33:JA33" si="271">(IZ29-IY29)/365.25/4</f>
        <v>55.047450461083692</v>
      </c>
      <c r="JA33" s="60">
        <f t="shared" si="271"/>
        <v>55.595453447305637</v>
      </c>
      <c r="JB33" s="60">
        <f>(JB29-JA29)/365.25</f>
        <v>49.322457647566864</v>
      </c>
      <c r="JC33" s="60">
        <f t="shared" ref="JC33:JL33" si="272">(JC29-JB29)/365.25</f>
        <v>46.43443811531985</v>
      </c>
      <c r="JD33" s="60">
        <f t="shared" si="272"/>
        <v>37.96600919492316</v>
      </c>
      <c r="JE33" s="60">
        <f t="shared" si="272"/>
        <v>53.359659339549893</v>
      </c>
      <c r="JF33" s="60">
        <f t="shared" si="272"/>
        <v>39.305343914296401</v>
      </c>
      <c r="JG33" s="60">
        <f t="shared" si="272"/>
        <v>36.947195239395697</v>
      </c>
      <c r="JH33" s="60">
        <f t="shared" si="272"/>
        <v>37.862260761457222</v>
      </c>
      <c r="JI33" s="60">
        <f t="shared" si="272"/>
        <v>34.907077561311738</v>
      </c>
      <c r="JJ33" s="60">
        <f t="shared" si="272"/>
        <v>28.379421178988405</v>
      </c>
      <c r="JK33" s="60">
        <f t="shared" si="272"/>
        <v>28.439353589845656</v>
      </c>
      <c r="JL33" s="60">
        <f t="shared" si="272"/>
        <v>26.72378815101137</v>
      </c>
      <c r="JM33" s="62" t="s">
        <v>70</v>
      </c>
      <c r="JN33" s="62"/>
      <c r="JO33" s="62">
        <f t="shared" ref="JO33:JP33" si="273">(JO29-JN29)/365.25/4</f>
        <v>50.867809062258551</v>
      </c>
      <c r="JP33" s="62">
        <f t="shared" si="273"/>
        <v>52.247705735303981</v>
      </c>
      <c r="JQ33" s="62">
        <f>(JQ29-JP29)/365.25</f>
        <v>46.503551828097436</v>
      </c>
      <c r="JR33" s="62">
        <f t="shared" ref="JR33:KA33" si="274">(JR29-JQ29)/365.25</f>
        <v>44.956342113136095</v>
      </c>
      <c r="JS33" s="62">
        <f t="shared" si="274"/>
        <v>38.639202066403314</v>
      </c>
      <c r="JT33" s="62">
        <f t="shared" si="274"/>
        <v>43.985181712897329</v>
      </c>
      <c r="JU33" s="62">
        <f t="shared" si="274"/>
        <v>39.230818533758686</v>
      </c>
      <c r="JV33" s="62">
        <f t="shared" si="274"/>
        <v>39.702237280933495</v>
      </c>
      <c r="JW33" s="62">
        <f t="shared" si="274"/>
        <v>38.366886471903676</v>
      </c>
      <c r="JX33" s="62">
        <f t="shared" si="274"/>
        <v>34.715215956836218</v>
      </c>
      <c r="JY33" s="62">
        <f t="shared" si="274"/>
        <v>28.638161359581151</v>
      </c>
      <c r="JZ33" s="62">
        <f t="shared" si="274"/>
        <v>29.049298549040994</v>
      </c>
      <c r="KA33" s="62">
        <f t="shared" si="274"/>
        <v>27.253081061272365</v>
      </c>
    </row>
    <row r="34" spans="1:287" x14ac:dyDescent="0.25">
      <c r="A34" s="58" t="s">
        <v>71</v>
      </c>
      <c r="B34" s="58"/>
      <c r="C34" s="58">
        <f>(C8-B8)/365.25/4</f>
        <v>-0.50924024640657084</v>
      </c>
      <c r="D34" s="58"/>
      <c r="E34" s="58">
        <f>(E8-D8)/365.25/4</f>
        <v>-0.69952087611225189</v>
      </c>
      <c r="F34" s="58">
        <f>(F8-E8)/365.25/4</f>
        <v>1.4120465434633813</v>
      </c>
      <c r="G34" s="58">
        <f>(G8-F8)/365.25</f>
        <v>0.48733744010951402</v>
      </c>
      <c r="H34" s="58">
        <f t="shared" ref="H34:Q34" si="275">(H8-G8)/365.25</f>
        <v>0.4462696783025325</v>
      </c>
      <c r="I34" s="58">
        <f t="shared" si="275"/>
        <v>6.0232717316906229E-2</v>
      </c>
      <c r="J34" s="58">
        <f t="shared" si="275"/>
        <v>0.1769106091717835</v>
      </c>
      <c r="K34" s="58">
        <f t="shared" si="275"/>
        <v>0.37374702258727815</v>
      </c>
      <c r="L34" s="58">
        <f t="shared" si="275"/>
        <v>0.11390088980152203</v>
      </c>
      <c r="M34" s="58">
        <f t="shared" si="275"/>
        <v>0.4606981519507099</v>
      </c>
      <c r="N34" s="58">
        <f t="shared" si="275"/>
        <v>0.13415468856947296</v>
      </c>
      <c r="O34" s="58">
        <f t="shared" si="275"/>
        <v>0.64065708418891165</v>
      </c>
      <c r="P34" s="58">
        <f t="shared" si="275"/>
        <v>0.33949349760438058</v>
      </c>
      <c r="Q34" s="58">
        <f t="shared" si="275"/>
        <v>0.17248459958932238</v>
      </c>
      <c r="R34" s="58" t="s">
        <v>71</v>
      </c>
      <c r="T34" s="58">
        <f>(T8-S8)/365.25/4</f>
        <v>0.36892539356605064</v>
      </c>
      <c r="U34" s="58">
        <f>(U8-T8)/365.25/4</f>
        <v>0.38809034907597534</v>
      </c>
      <c r="V34" s="58">
        <f>(V8-U8)/365.25/4</f>
        <v>0.23887748117727584</v>
      </c>
      <c r="W34" s="58">
        <f>(W8-V8)/365.25</f>
        <v>0.11468856947296213</v>
      </c>
      <c r="X34" s="58">
        <f t="shared" ref="X34:AG34" si="276">(X8-W8)/365.25</f>
        <v>1.0444079397672859</v>
      </c>
      <c r="Y34" s="58">
        <f t="shared" si="276"/>
        <v>0.76501026694044694</v>
      </c>
      <c r="Z34" s="58">
        <f t="shared" si="276"/>
        <v>1.216539356605066</v>
      </c>
      <c r="AA34" s="58">
        <f t="shared" si="276"/>
        <v>0.96065434633812685</v>
      </c>
      <c r="AB34" s="58">
        <f t="shared" si="276"/>
        <v>0.76386036960985626</v>
      </c>
      <c r="AC34" s="58">
        <f t="shared" si="276"/>
        <v>0.1360364134154827</v>
      </c>
      <c r="AD34" s="58">
        <f t="shared" si="276"/>
        <v>8.0622861054058206E-2</v>
      </c>
      <c r="AE34" s="58">
        <f t="shared" si="276"/>
        <v>0.20195811088294147</v>
      </c>
      <c r="AF34" s="58">
        <f t="shared" si="276"/>
        <v>0.23983572895278801</v>
      </c>
      <c r="AG34" s="58">
        <f t="shared" si="276"/>
        <v>3.6237645448329088E-2</v>
      </c>
      <c r="AH34" s="58" t="s">
        <v>71</v>
      </c>
      <c r="AJ34" s="58">
        <f>(AJ8-AI8)/365.25/4</f>
        <v>0.42778918548939082</v>
      </c>
      <c r="AK34" s="58">
        <f>(AK8-AJ8)/365.25/4</f>
        <v>0.13141683778234087</v>
      </c>
      <c r="AL34" s="58">
        <f>(AL8-AK8)/365.25/4</f>
        <v>0.53045859000684459</v>
      </c>
      <c r="AM34" s="58">
        <f>(AM8-AL8)/365.25</f>
        <v>0.25462012320328542</v>
      </c>
      <c r="AN34" s="58">
        <f t="shared" ref="AN34:AW34" si="277">(AN8-AM8)/365.25</f>
        <v>0.12867898699520877</v>
      </c>
      <c r="AO34" s="58">
        <f t="shared" si="277"/>
        <v>0.12046543463381246</v>
      </c>
      <c r="AP34" s="58">
        <f t="shared" si="277"/>
        <v>0.18381930184804768</v>
      </c>
      <c r="AQ34" s="58">
        <f t="shared" si="277"/>
        <v>0.12008213552361556</v>
      </c>
      <c r="AR34" s="58">
        <f t="shared" si="277"/>
        <v>9.3086926762491445E-2</v>
      </c>
      <c r="AS34" s="58">
        <f t="shared" si="277"/>
        <v>0.40807665982204766</v>
      </c>
      <c r="AT34" s="58">
        <f t="shared" si="277"/>
        <v>0.23025325119780574</v>
      </c>
      <c r="AU34" s="58">
        <f t="shared" si="277"/>
        <v>1.4647501711152758E-2</v>
      </c>
      <c r="AV34" s="58">
        <f t="shared" si="277"/>
        <v>0.23381245722108543</v>
      </c>
      <c r="AW34" s="58">
        <f t="shared" si="277"/>
        <v>0.18483230663928377</v>
      </c>
      <c r="AX34" s="58" t="s">
        <v>71</v>
      </c>
      <c r="AZ34" s="58">
        <f>(AZ8-AY8)/365.25/4</f>
        <v>12.795345653661876</v>
      </c>
      <c r="BA34" s="58">
        <f>(BA8-AZ8)/365.25/4</f>
        <v>15.752224503764545</v>
      </c>
      <c r="BB34" s="58">
        <f>(BB8-BA8)/365.25/4</f>
        <v>16.451745379876797</v>
      </c>
      <c r="BC34" s="58">
        <f>(BC8-BB8)/365.25</f>
        <v>16.263655030800948</v>
      </c>
      <c r="BD34" s="58">
        <f t="shared" ref="BD34:BM34" si="278">(BD8-BC8)/365.25</f>
        <v>15.983134839150859</v>
      </c>
      <c r="BE34" s="58">
        <f t="shared" si="278"/>
        <v>8.9085831622179388</v>
      </c>
      <c r="BF34" s="58">
        <f t="shared" si="278"/>
        <v>19.724818617385328</v>
      </c>
      <c r="BG34" s="58">
        <f t="shared" si="278"/>
        <v>13.288377823408828</v>
      </c>
      <c r="BH34" s="58">
        <f t="shared" si="278"/>
        <v>14.354496919917814</v>
      </c>
      <c r="BI34" s="58">
        <f t="shared" si="278"/>
        <v>14.129856262833497</v>
      </c>
      <c r="BJ34" s="58">
        <f t="shared" si="278"/>
        <v>15.006324435318428</v>
      </c>
      <c r="BK34" s="58">
        <f t="shared" si="278"/>
        <v>9.2324709103351577</v>
      </c>
      <c r="BL34" s="58">
        <f t="shared" si="278"/>
        <v>11.533196440793978</v>
      </c>
      <c r="BM34" s="58">
        <f t="shared" si="278"/>
        <v>9.9886105407257606</v>
      </c>
      <c r="BN34" s="58" t="s">
        <v>71</v>
      </c>
      <c r="BP34" s="58">
        <f>(BP8-BO8)/365.25/4</f>
        <v>0.73032169746748798</v>
      </c>
      <c r="BQ34" s="58">
        <f>(BQ8-BP8)/365.25/4</f>
        <v>0.62902121834360025</v>
      </c>
      <c r="BR34" s="58">
        <f>(BR8-BQ8)/365.25/4</f>
        <v>0.68788501026694049</v>
      </c>
      <c r="BS34" s="58">
        <f>(BS8-BR8)/365.25</f>
        <v>0.76112251882272419</v>
      </c>
      <c r="BT34" s="58">
        <f t="shared" ref="BT34:CC34" si="279">(BT8-BS8)/365.25</f>
        <v>0.49828884325804246</v>
      </c>
      <c r="BU34" s="58">
        <f t="shared" si="279"/>
        <v>0.3844490075290849</v>
      </c>
      <c r="BV34" s="58">
        <f t="shared" si="279"/>
        <v>1.2538535249828917</v>
      </c>
      <c r="BW34" s="58">
        <f t="shared" si="279"/>
        <v>0.57850787132102099</v>
      </c>
      <c r="BX34" s="58">
        <f t="shared" si="279"/>
        <v>0.54436687200548051</v>
      </c>
      <c r="BY34" s="58">
        <f t="shared" si="279"/>
        <v>0.63794661190963653</v>
      </c>
      <c r="BZ34" s="58">
        <f t="shared" si="279"/>
        <v>0.50160164271048979</v>
      </c>
      <c r="CA34" s="58">
        <f t="shared" si="279"/>
        <v>0.78784394250511913</v>
      </c>
      <c r="CB34" s="58">
        <f t="shared" si="279"/>
        <v>1.003148528405206</v>
      </c>
      <c r="CC34" s="58">
        <f t="shared" si="279"/>
        <v>0.47047227926077073</v>
      </c>
      <c r="CD34" s="58" t="s">
        <v>71</v>
      </c>
      <c r="CF34" s="58">
        <f>(CF8-CE8)/365.25/4</f>
        <v>10.989733059548255</v>
      </c>
      <c r="CG34" s="58">
        <f>(CG8-CF8)/365.25/4</f>
        <v>10.235455167693361</v>
      </c>
      <c r="CH34" s="58">
        <f>(CH8-CG8)/365.25/4</f>
        <v>12.005475701574264</v>
      </c>
      <c r="CI34" s="58">
        <f>(CI8-CH8)/365.25</f>
        <v>11.805804243668739</v>
      </c>
      <c r="CJ34" s="58">
        <f t="shared" ref="CJ34:CS34" si="280">(CJ8-CI8)/365.25</f>
        <v>10.603449691991717</v>
      </c>
      <c r="CK34" s="58">
        <f t="shared" si="280"/>
        <v>10.329965776865212</v>
      </c>
      <c r="CL34" s="58">
        <f t="shared" si="280"/>
        <v>8.7613415468857401</v>
      </c>
      <c r="CM34" s="58">
        <f t="shared" si="280"/>
        <v>8.746858316221708</v>
      </c>
      <c r="CN34" s="58">
        <f t="shared" si="280"/>
        <v>9.3692813141683899</v>
      </c>
      <c r="CO34" s="58">
        <f t="shared" si="280"/>
        <v>10.335386721423683</v>
      </c>
      <c r="CP34" s="58">
        <f t="shared" si="280"/>
        <v>8.2217659137577002</v>
      </c>
      <c r="CQ34" s="58">
        <f t="shared" si="280"/>
        <v>7.0308008213552364</v>
      </c>
      <c r="CR34" s="58">
        <f t="shared" si="280"/>
        <v>6.6392881587953454</v>
      </c>
      <c r="CS34" s="58">
        <f t="shared" si="280"/>
        <v>6.3299110198494182</v>
      </c>
      <c r="CT34" s="58" t="s">
        <v>71</v>
      </c>
      <c r="CV34" s="58">
        <f>(CV8-CU8)/365.25/4</f>
        <v>6.9685147159479808</v>
      </c>
      <c r="CW34" s="58">
        <f>(CW8-CV8)/365.25/4</f>
        <v>4.5037645448323067</v>
      </c>
      <c r="CX34" s="58">
        <f>(CX8-CW8)/365.25/4</f>
        <v>4.8747433264887068</v>
      </c>
      <c r="CY34" s="58">
        <f>(CY8-CX8)/365.25</f>
        <v>2.661382614647521</v>
      </c>
      <c r="CZ34" s="58">
        <f t="shared" ref="CZ34:DI34" si="281">(CZ8-CY8)/365.25</f>
        <v>4.7742094455851332</v>
      </c>
      <c r="DA34" s="58">
        <f t="shared" si="281"/>
        <v>4.0979329226557661</v>
      </c>
      <c r="DB34" s="58">
        <f t="shared" si="281"/>
        <v>4.2259548254620887</v>
      </c>
      <c r="DC34" s="58">
        <f t="shared" si="281"/>
        <v>3.6792607802874104</v>
      </c>
      <c r="DD34" s="58">
        <f t="shared" si="281"/>
        <v>3.3182751540041067</v>
      </c>
      <c r="DE34" s="58">
        <f t="shared" si="281"/>
        <v>4.1806981519507183</v>
      </c>
      <c r="DF34" s="58">
        <f t="shared" si="281"/>
        <v>3.1950444900752655</v>
      </c>
      <c r="DG34" s="58">
        <f t="shared" si="281"/>
        <v>3.5564955509924965</v>
      </c>
      <c r="DH34" s="58">
        <f t="shared" si="281"/>
        <v>3.6440793976728267</v>
      </c>
      <c r="DI34" s="58">
        <f t="shared" si="281"/>
        <v>1.3627926078029002</v>
      </c>
      <c r="DJ34" s="58" t="s">
        <v>71</v>
      </c>
      <c r="DL34" s="58"/>
      <c r="DM34" s="58">
        <f>(DM8-DL8)/365.25/4</f>
        <v>8.7665982203969879</v>
      </c>
      <c r="DN34" s="58">
        <f>(DN8-DM8)/365.25/4</f>
        <v>8.236824093086927</v>
      </c>
      <c r="DO34" s="58">
        <f>(DO8-DN8)/365.25</f>
        <v>8.0808213552361909</v>
      </c>
      <c r="DP34" s="58">
        <f t="shared" ref="DP34:DY34" si="282">(DP8-DO8)/365.25</f>
        <v>5.7590143737165818</v>
      </c>
      <c r="DQ34" s="58">
        <f t="shared" si="282"/>
        <v>3.9534565366187544</v>
      </c>
      <c r="DR34" s="58">
        <f t="shared" si="282"/>
        <v>2.8199863107460645</v>
      </c>
      <c r="DS34" s="58">
        <f t="shared" si="282"/>
        <v>2.9979466119096507</v>
      </c>
      <c r="DT34" s="58">
        <f t="shared" si="282"/>
        <v>4.5366187542778915</v>
      </c>
      <c r="DU34" s="58">
        <f t="shared" si="282"/>
        <v>11.222450376454484</v>
      </c>
      <c r="DV34" s="58">
        <f t="shared" si="282"/>
        <v>6.8802190280629709</v>
      </c>
      <c r="DW34" s="58">
        <f t="shared" si="282"/>
        <v>10.099931553730322</v>
      </c>
      <c r="DX34" s="58">
        <f t="shared" si="282"/>
        <v>6.8506502395618964</v>
      </c>
      <c r="DY34" s="58">
        <f t="shared" si="282"/>
        <v>6.0103761806984801</v>
      </c>
      <c r="DZ34" s="58" t="s">
        <v>71</v>
      </c>
      <c r="EB34" s="58">
        <f>(EB8-EA8)/365.25/4</f>
        <v>5.1827515400410675</v>
      </c>
      <c r="EC34" s="58">
        <f>(EC8-EB8)/365.25/4</f>
        <v>5.0075290896646134</v>
      </c>
      <c r="ED34" s="58">
        <f>(ED8-EC8)/365.25/4</f>
        <v>5.4182067077344289</v>
      </c>
      <c r="EE34" s="58">
        <f>(EE8-ED8)/365.25</f>
        <v>5.3534017796030566</v>
      </c>
      <c r="EF34" s="58">
        <f t="shared" ref="EF34:EO34" si="283">(EF8-EE8)/365.25</f>
        <v>4.9700752908966654</v>
      </c>
      <c r="EG34" s="58">
        <f t="shared" si="283"/>
        <v>4.4298699520876363</v>
      </c>
      <c r="EH34" s="58">
        <f t="shared" si="283"/>
        <v>8.3192394250512383</v>
      </c>
      <c r="EI34" s="58">
        <f t="shared" si="283"/>
        <v>8.1125514031487302</v>
      </c>
      <c r="EJ34" s="58">
        <f t="shared" si="283"/>
        <v>5.4366006844625714</v>
      </c>
      <c r="EK34" s="58">
        <f t="shared" si="283"/>
        <v>4.6755230663926577</v>
      </c>
      <c r="EL34" s="58">
        <f t="shared" si="283"/>
        <v>3.2474778918551013</v>
      </c>
      <c r="EM34" s="58">
        <f t="shared" si="283"/>
        <v>0.62131115674196746</v>
      </c>
      <c r="EN34" s="58">
        <f t="shared" si="283"/>
        <v>0.52785763175903722</v>
      </c>
      <c r="EO34" s="58">
        <f t="shared" si="283"/>
        <v>1.0132369609854983</v>
      </c>
      <c r="EP34" s="58" t="s">
        <v>71</v>
      </c>
      <c r="ER34" s="58">
        <f>(ER8-EQ8)/365.25/4</f>
        <v>2.9808350444900751</v>
      </c>
      <c r="ES34" s="58">
        <f>(ES8-ER8)/365.25/4</f>
        <v>3.3490759753593431</v>
      </c>
      <c r="ET34" s="58">
        <f>(ET8-ES8)/365.25/4</f>
        <v>4.1457905544147842</v>
      </c>
      <c r="EU34" s="58">
        <f>(EU8-ET8)/365.25</f>
        <v>8.428528405201968</v>
      </c>
      <c r="EV34" s="58">
        <f t="shared" ref="EV34:FE34" si="284">(EV8-EU8)/365.25</f>
        <v>8.4318959616700084</v>
      </c>
      <c r="EW34" s="58">
        <f t="shared" si="284"/>
        <v>8.4319233401779865</v>
      </c>
      <c r="EX34" s="58">
        <f t="shared" si="284"/>
        <v>8.4319195071867821</v>
      </c>
      <c r="EY34" s="58">
        <f t="shared" si="284"/>
        <v>4.4611926078029844</v>
      </c>
      <c r="EZ34" s="58">
        <f t="shared" si="284"/>
        <v>6.52911923340175</v>
      </c>
      <c r="FA34" s="58">
        <f t="shared" si="284"/>
        <v>7.4273546885694728</v>
      </c>
      <c r="FB34" s="58">
        <f t="shared" si="284"/>
        <v>3.1084175222449884</v>
      </c>
      <c r="FC34" s="58">
        <f t="shared" si="284"/>
        <v>3.3404769336071354</v>
      </c>
      <c r="FD34" s="58">
        <f t="shared" si="284"/>
        <v>3.0195756331280581</v>
      </c>
      <c r="FE34" s="58">
        <f t="shared" si="284"/>
        <v>4.7705557837097921</v>
      </c>
      <c r="FF34" s="58" t="s">
        <v>71</v>
      </c>
      <c r="FH34" s="58">
        <f>(FH8-FG8)/365.25/4</f>
        <v>17.87754962354558</v>
      </c>
      <c r="FI34" s="58">
        <f>(FI8-FH8)/365.25/4</f>
        <v>27.365284052019121</v>
      </c>
      <c r="FJ34" s="58">
        <f>(FJ8-FI8)/365.25/4</f>
        <v>28.380376454483219</v>
      </c>
      <c r="FK34" s="58">
        <f>(FK8-FJ8)/365.25</f>
        <v>21.560000000000102</v>
      </c>
      <c r="FL34" s="58">
        <f t="shared" ref="FL34:FU34" si="285">(FL8-FK8)/365.25</f>
        <v>17.979466119096511</v>
      </c>
      <c r="FM34" s="58">
        <f t="shared" si="285"/>
        <v>17.164052019165069</v>
      </c>
      <c r="FN34" s="58">
        <f t="shared" si="285"/>
        <v>15.214045174538128</v>
      </c>
      <c r="FO34" s="58">
        <f t="shared" si="285"/>
        <v>15.817604380561272</v>
      </c>
      <c r="FP34" s="58">
        <f t="shared" si="285"/>
        <v>20.565284052018768</v>
      </c>
      <c r="FQ34" s="58">
        <f t="shared" si="285"/>
        <v>16.131307323748203</v>
      </c>
      <c r="FR34" s="58">
        <f t="shared" si="285"/>
        <v>16.43827515400686</v>
      </c>
      <c r="FS34" s="58">
        <f t="shared" si="285"/>
        <v>16.398932238192916</v>
      </c>
      <c r="FT34" s="58">
        <f t="shared" si="285"/>
        <v>20.751266255989112</v>
      </c>
      <c r="FU34" s="58">
        <f t="shared" si="285"/>
        <v>17.976974674879813</v>
      </c>
      <c r="FV34" s="58" t="s">
        <v>71</v>
      </c>
      <c r="FX34" s="58">
        <f>(FX8-FW8)/365.25/4</f>
        <v>11.906913073237508</v>
      </c>
      <c r="FY34" s="58">
        <f>(FY8-FX8)/365.25/4</f>
        <v>16.61533196440794</v>
      </c>
      <c r="FZ34" s="58">
        <f>(FZ8-FY8)/365.25/4</f>
        <v>16.415468856947296</v>
      </c>
      <c r="GA34" s="58">
        <f>(GA8-FZ8)/365.25</f>
        <v>14.917207392197151</v>
      </c>
      <c r="GB34" s="58">
        <f t="shared" ref="GB34:GK34" si="286">(GB8-GA8)/365.25</f>
        <v>11.752607802874781</v>
      </c>
      <c r="GC34" s="58">
        <f t="shared" si="286"/>
        <v>12.59594798083516</v>
      </c>
      <c r="GD34" s="58">
        <f t="shared" si="286"/>
        <v>18.321045311430467</v>
      </c>
      <c r="GE34" s="58">
        <f t="shared" si="286"/>
        <v>14.000289938398264</v>
      </c>
      <c r="GF34" s="58">
        <f t="shared" si="286"/>
        <v>11.503907734428422</v>
      </c>
      <c r="GG34" s="58">
        <f t="shared" si="286"/>
        <v>10.030828199863134</v>
      </c>
      <c r="GH34" s="58">
        <f t="shared" si="286"/>
        <v>10.988707186858196</v>
      </c>
      <c r="GI34" s="58">
        <f t="shared" si="286"/>
        <v>8.5640648870635196</v>
      </c>
      <c r="GJ34" s="58">
        <f t="shared" si="286"/>
        <v>7.9750855578374802</v>
      </c>
      <c r="GK34" s="58">
        <f t="shared" si="286"/>
        <v>14.81322702076949</v>
      </c>
      <c r="GL34" s="58" t="s">
        <v>71</v>
      </c>
      <c r="GN34" s="58"/>
      <c r="GO34" s="58">
        <f>(GO8-GN8)/365.25/4</f>
        <v>6.128678986995209</v>
      </c>
      <c r="GP34" s="58">
        <f>(GP8-GO8)/365.25/4</f>
        <v>3.6030116358658453</v>
      </c>
      <c r="GQ34" s="58">
        <f>(GQ8-GP8)/365.25</f>
        <v>2.4260643394934847</v>
      </c>
      <c r="GR34" s="58">
        <f t="shared" ref="GR34:HA34" si="287">(GR8-GQ8)/365.25</f>
        <v>3.8324435318274834</v>
      </c>
      <c r="GS34" s="58">
        <f t="shared" si="287"/>
        <v>1.4649691991786893</v>
      </c>
      <c r="GT34" s="58">
        <f t="shared" si="287"/>
        <v>0.97886406570834905</v>
      </c>
      <c r="GU34" s="58">
        <f t="shared" si="287"/>
        <v>1.639578097193769</v>
      </c>
      <c r="GV34" s="58">
        <f t="shared" si="287"/>
        <v>1.5680328542094111</v>
      </c>
      <c r="GW34" s="58">
        <f t="shared" si="287"/>
        <v>2.0459129363449811</v>
      </c>
      <c r="GX34" s="58">
        <f t="shared" si="287"/>
        <v>2.5124501026694328</v>
      </c>
      <c r="GY34" s="58">
        <f t="shared" si="287"/>
        <v>2.6714521560574607</v>
      </c>
      <c r="GZ34" s="58">
        <f t="shared" si="287"/>
        <v>3.6670773442848001</v>
      </c>
      <c r="HA34" s="58">
        <f t="shared" si="287"/>
        <v>5.1016041067764188</v>
      </c>
      <c r="HB34" s="58" t="s">
        <v>71</v>
      </c>
      <c r="HD34" s="58"/>
      <c r="HE34" s="58">
        <f>(HE8-HD8)/365.25/4</f>
        <v>9.1765913757700197</v>
      </c>
      <c r="HF34" s="58">
        <f>(HF8-HE8)/365.25/4</f>
        <v>9.8514715947980829</v>
      </c>
      <c r="HG34" s="58">
        <f>(HG8-HF8)/365.25</f>
        <v>11.167282683093788</v>
      </c>
      <c r="HH34" s="58">
        <f t="shared" ref="HH34:HQ34" si="288">(HH8-HG8)/365.25</f>
        <v>4.3511567419575092</v>
      </c>
      <c r="HI34" s="58">
        <f t="shared" si="288"/>
        <v>8.8427652292950221</v>
      </c>
      <c r="HJ34" s="58">
        <f t="shared" si="288"/>
        <v>26.800574948665545</v>
      </c>
      <c r="HK34" s="58">
        <f t="shared" si="288"/>
        <v>25.001281040383109</v>
      </c>
      <c r="HL34" s="58">
        <f t="shared" si="288"/>
        <v>11.645399315537286</v>
      </c>
      <c r="HM34" s="58">
        <f t="shared" si="288"/>
        <v>0.82551019849415996</v>
      </c>
      <c r="HN34" s="58">
        <f t="shared" si="288"/>
        <v>2.5455890485968582</v>
      </c>
      <c r="HO34" s="58">
        <f t="shared" si="288"/>
        <v>0.39005065023952307</v>
      </c>
      <c r="HP34" s="58">
        <f t="shared" si="288"/>
        <v>-1.6052019164955191</v>
      </c>
      <c r="HQ34" s="58">
        <f t="shared" si="288"/>
        <v>-0.58263052703620211</v>
      </c>
      <c r="HR34" s="58" t="s">
        <v>71</v>
      </c>
      <c r="HT34" s="58"/>
      <c r="HU34" s="58">
        <f>(HU8-HT8)/365.25/4</f>
        <v>6.9452429842573578</v>
      </c>
      <c r="HV34" s="58">
        <f>(HV8-HU8)/365.25/4</f>
        <v>9.3374401095140307</v>
      </c>
      <c r="HW34" s="58">
        <f>(HW8-HV8)/365.25</f>
        <v>9.288815879534539</v>
      </c>
      <c r="HX34" s="58">
        <f t="shared" ref="HX34:IG34" si="289">(HX8-HW8)/365.25</f>
        <v>8.0445174537987931</v>
      </c>
      <c r="HY34" s="58">
        <f t="shared" si="289"/>
        <v>8.3230663928815876</v>
      </c>
      <c r="HZ34" s="58">
        <f t="shared" si="289"/>
        <v>7.005639972621486</v>
      </c>
      <c r="IA34" s="58">
        <f t="shared" si="289"/>
        <v>11.160136892539411</v>
      </c>
      <c r="IB34" s="58">
        <f t="shared" si="289"/>
        <v>8.4271321013004243</v>
      </c>
      <c r="IC34" s="58">
        <f t="shared" si="289"/>
        <v>6.8061327857631824</v>
      </c>
      <c r="ID34" s="58">
        <f t="shared" si="289"/>
        <v>11.564681724845997</v>
      </c>
      <c r="IE34" s="58">
        <f t="shared" si="289"/>
        <v>6.7186858316221763</v>
      </c>
      <c r="IF34" s="58">
        <f t="shared" si="289"/>
        <v>4.8049281314168377</v>
      </c>
      <c r="IG34" s="58">
        <f t="shared" si="289"/>
        <v>3.2361396303901437</v>
      </c>
      <c r="IH34" s="58" t="s">
        <v>71</v>
      </c>
      <c r="IJ34" s="58"/>
      <c r="IK34" s="58">
        <f>(IK8-IJ8)/365.25/4</f>
        <v>5.2785763175906917</v>
      </c>
      <c r="IL34" s="58">
        <f>(IL8-IK8)/365.25/4</f>
        <v>7.5557837097878169</v>
      </c>
      <c r="IM34" s="58">
        <f>(IM8-IL8)/365.25</f>
        <v>7.315537303216975</v>
      </c>
      <c r="IN34" s="58">
        <f t="shared" ref="IN34:IW34" si="290">(IN8-IM8)/365.25</f>
        <v>10.871129363449674</v>
      </c>
      <c r="IO34" s="58">
        <f t="shared" si="290"/>
        <v>8.838795345653649</v>
      </c>
      <c r="IP34" s="58">
        <f t="shared" si="290"/>
        <v>7.9261601642711241</v>
      </c>
      <c r="IQ34" s="58">
        <f t="shared" si="290"/>
        <v>6.6952944558524496</v>
      </c>
      <c r="IR34" s="58">
        <f t="shared" si="290"/>
        <v>7.2838157426417203</v>
      </c>
      <c r="IS34" s="58">
        <f t="shared" si="290"/>
        <v>6.726979055441757</v>
      </c>
      <c r="IT34" s="58">
        <f t="shared" si="290"/>
        <v>10.674937440109204</v>
      </c>
      <c r="IU34" s="58">
        <f t="shared" si="290"/>
        <v>7.6481861738535253</v>
      </c>
      <c r="IV34" s="58">
        <f t="shared" si="290"/>
        <v>7.1104722792607964</v>
      </c>
      <c r="IW34" s="58">
        <f t="shared" si="290"/>
        <v>2.6885938398356912</v>
      </c>
      <c r="IX34" s="70" t="s">
        <v>71</v>
      </c>
      <c r="IY34" s="60"/>
      <c r="IZ34" s="60">
        <f>(IZ8-IY8)/365.25/4</f>
        <v>119.57336071184164</v>
      </c>
      <c r="JA34" s="60">
        <f>(JA8-IZ8)/365.25/4</f>
        <v>129.14560574948632</v>
      </c>
      <c r="JB34" s="60">
        <f>(JB8-JA8)/365.25</f>
        <v>120.88626967830243</v>
      </c>
      <c r="JC34" s="60">
        <f t="shared" ref="JC34:JL34" si="291">(JC8-JB8)/365.25</f>
        <v>109.47074606434062</v>
      </c>
      <c r="JD34" s="60">
        <f t="shared" si="291"/>
        <v>98.71148528405233</v>
      </c>
      <c r="JE34" s="60">
        <f t="shared" si="291"/>
        <v>131.36071266256104</v>
      </c>
      <c r="JF34" s="60">
        <f t="shared" si="291"/>
        <v>117.63336372347695</v>
      </c>
      <c r="JG34" s="60">
        <f t="shared" si="291"/>
        <v>106.05317891854729</v>
      </c>
      <c r="JH34" s="60">
        <f t="shared" si="291"/>
        <v>96.180697604376391</v>
      </c>
      <c r="JI34" s="60">
        <f t="shared" si="291"/>
        <v>95.330522381934514</v>
      </c>
      <c r="JJ34" s="60">
        <f t="shared" si="291"/>
        <v>77.917965503079301</v>
      </c>
      <c r="JK34" s="60">
        <f t="shared" si="291"/>
        <v>76.734565366189585</v>
      </c>
      <c r="JL34" s="60">
        <f t="shared" si="291"/>
        <v>73.573418670323079</v>
      </c>
      <c r="JM34" s="62" t="s">
        <v>71</v>
      </c>
      <c r="JN34" s="62"/>
      <c r="JO34" s="62">
        <f>(JO8-JN8)/365.25/4</f>
        <v>110.39676933607161</v>
      </c>
      <c r="JP34" s="62">
        <f>(JP8-JO8)/365.25/4</f>
        <v>119.29413415468824</v>
      </c>
      <c r="JQ34" s="62">
        <f>(JQ8-JP8)/365.25</f>
        <v>109.71898699520968</v>
      </c>
      <c r="JR34" s="62">
        <f t="shared" ref="JR34:KA34" si="292">(JR8-JQ8)/365.25</f>
        <v>105.11958932238112</v>
      </c>
      <c r="JS34" s="62">
        <f t="shared" si="292"/>
        <v>89.868720054759052</v>
      </c>
      <c r="JT34" s="62">
        <f t="shared" si="292"/>
        <v>104.56013771389534</v>
      </c>
      <c r="JU34" s="62">
        <f t="shared" si="292"/>
        <v>92.63208268309225</v>
      </c>
      <c r="JV34" s="62">
        <f t="shared" si="292"/>
        <v>94.40777960301088</v>
      </c>
      <c r="JW34" s="62">
        <f t="shared" si="292"/>
        <v>95.355187405882475</v>
      </c>
      <c r="JX34" s="62">
        <f t="shared" si="292"/>
        <v>92.78493333333806</v>
      </c>
      <c r="JY34" s="62">
        <f t="shared" si="292"/>
        <v>77.5279148528397</v>
      </c>
      <c r="JZ34" s="62">
        <f t="shared" si="292"/>
        <v>78.339767282684619</v>
      </c>
      <c r="KA34" s="62">
        <f t="shared" si="292"/>
        <v>74.15604919735992</v>
      </c>
    </row>
    <row r="35" spans="1:287" ht="15.75" thickBot="1" x14ac:dyDescent="0.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  <c r="IW35" s="58"/>
      <c r="IY35" s="58"/>
      <c r="IZ35" s="82">
        <f t="shared" ref="IZ35:JK35" si="293">IZ33/IZ34</f>
        <v>0.46036550393311981</v>
      </c>
      <c r="JA35" s="82">
        <f t="shared" si="293"/>
        <v>0.43048660560041369</v>
      </c>
      <c r="JB35" s="82">
        <f t="shared" si="293"/>
        <v>0.40800711097150871</v>
      </c>
      <c r="JC35" s="82">
        <f t="shared" si="293"/>
        <v>0.42417211706978186</v>
      </c>
      <c r="JD35" s="82">
        <f t="shared" si="293"/>
        <v>0.38461592473937667</v>
      </c>
      <c r="JE35" s="82">
        <f t="shared" si="293"/>
        <v>0.40620713954727095</v>
      </c>
      <c r="JF35" s="82">
        <f t="shared" si="293"/>
        <v>0.33413431929645609</v>
      </c>
      <c r="JG35" s="82">
        <f t="shared" si="293"/>
        <v>0.34838366578122559</v>
      </c>
      <c r="JH35" s="82">
        <f t="shared" si="293"/>
        <v>0.39365758103769899</v>
      </c>
      <c r="JI35" s="82">
        <f t="shared" si="293"/>
        <v>0.3661689529137287</v>
      </c>
      <c r="JJ35" s="82">
        <f t="shared" si="293"/>
        <v>0.3642217939823757</v>
      </c>
      <c r="JK35" s="82">
        <f t="shared" si="293"/>
        <v>0.37061985630763039</v>
      </c>
      <c r="JL35" s="82">
        <f>JL33/JL34</f>
        <v>0.36322613022453992</v>
      </c>
      <c r="JN35" s="58"/>
      <c r="JO35" s="82">
        <f t="shared" ref="JO35:JZ35" si="294">JO33/JO34</f>
        <v>0.46077262376588168</v>
      </c>
      <c r="JP35" s="82">
        <f t="shared" si="294"/>
        <v>0.43797380403930497</v>
      </c>
      <c r="JQ35" s="82">
        <f t="shared" si="294"/>
        <v>0.42384233669718241</v>
      </c>
      <c r="JR35" s="82">
        <f t="shared" si="294"/>
        <v>0.42766854782188912</v>
      </c>
      <c r="JS35" s="82">
        <f t="shared" si="294"/>
        <v>0.42995162324398933</v>
      </c>
      <c r="JT35" s="82">
        <f t="shared" si="294"/>
        <v>0.42066874312324087</v>
      </c>
      <c r="JU35" s="82">
        <f t="shared" si="294"/>
        <v>0.42351221517897841</v>
      </c>
      <c r="JV35" s="82">
        <f t="shared" si="294"/>
        <v>0.42053989033407263</v>
      </c>
      <c r="JW35" s="82">
        <f t="shared" si="294"/>
        <v>0.4023576222297563</v>
      </c>
      <c r="JX35" s="82">
        <f t="shared" si="294"/>
        <v>0.37414712399607747</v>
      </c>
      <c r="JY35" s="82">
        <f t="shared" si="294"/>
        <v>0.36939161093060391</v>
      </c>
      <c r="JZ35" s="82">
        <f t="shared" si="294"/>
        <v>0.37081165232746027</v>
      </c>
      <c r="KA35" s="82">
        <f>KA33/KA34</f>
        <v>0.36750988430816539</v>
      </c>
    </row>
    <row r="36" spans="1:287" ht="15.75" thickTop="1" x14ac:dyDescent="0.25">
      <c r="A36" s="102" t="s">
        <v>72</v>
      </c>
      <c r="B36" s="104" t="s">
        <v>73</v>
      </c>
      <c r="C36" s="105"/>
      <c r="D36" s="107" t="s">
        <v>74</v>
      </c>
      <c r="E36" s="108"/>
      <c r="GD36" s="58">
        <f>GD3-FZ3</f>
        <v>13756.170999999973</v>
      </c>
    </row>
    <row r="37" spans="1:287" x14ac:dyDescent="0.25">
      <c r="A37" s="103"/>
      <c r="B37" s="106"/>
      <c r="C37" s="106"/>
      <c r="D37" s="109"/>
      <c r="E37" s="110"/>
      <c r="AC37" s="59" t="s">
        <v>19</v>
      </c>
      <c r="GD37" s="57">
        <f>$D39*FZ$11+$E39</f>
        <v>45.95647310735432</v>
      </c>
      <c r="JN37" s="83">
        <f>KA29-JN29</f>
        <v>300784.1186943315</v>
      </c>
    </row>
    <row r="38" spans="1:287" x14ac:dyDescent="0.25">
      <c r="A38" s="103"/>
      <c r="B38" s="84" t="s">
        <v>11</v>
      </c>
      <c r="C38" s="84" t="s">
        <v>27</v>
      </c>
      <c r="D38" s="84" t="s">
        <v>75</v>
      </c>
      <c r="E38" s="85" t="s">
        <v>76</v>
      </c>
      <c r="AC38" s="59" t="s">
        <v>32</v>
      </c>
      <c r="AD38" s="59" t="s">
        <v>45</v>
      </c>
      <c r="FZ38" s="58">
        <f>FZ24</f>
        <v>146626.42527266932</v>
      </c>
      <c r="GD38" s="59">
        <f>GD3*GD37/100</f>
        <v>152948.27629888599</v>
      </c>
      <c r="GE38" s="58">
        <f>GD38-FZ38</f>
        <v>6321.8510262166674</v>
      </c>
      <c r="GF38" s="86">
        <f>GE38/4/100</f>
        <v>15.804627565541669</v>
      </c>
      <c r="JN38" s="83">
        <f>JN37/19</f>
        <v>15830.743089175341</v>
      </c>
    </row>
    <row r="39" spans="1:287" x14ac:dyDescent="0.25">
      <c r="A39" s="87" t="s">
        <v>77</v>
      </c>
      <c r="B39" s="88">
        <v>55</v>
      </c>
      <c r="C39" s="88">
        <v>45</v>
      </c>
      <c r="D39" s="89">
        <f>(B39-C39)/(F$11-IL$11)</f>
        <v>0.16057301333123622</v>
      </c>
      <c r="E39" s="90">
        <f>B39-D39*F$11</f>
        <v>43.925253933686562</v>
      </c>
      <c r="AC39" s="58">
        <v>5.3010821747595411</v>
      </c>
      <c r="AD39" s="58">
        <v>6.1918852248374598</v>
      </c>
      <c r="GE39" s="58">
        <f>GD24-GD38</f>
        <v>235.47730315863737</v>
      </c>
      <c r="GF39" s="86">
        <f>GE39/4/100</f>
        <v>0.58869325789659344</v>
      </c>
    </row>
    <row r="40" spans="1:287" x14ac:dyDescent="0.25">
      <c r="A40" s="87" t="s">
        <v>49</v>
      </c>
      <c r="B40" s="84">
        <v>20</v>
      </c>
      <c r="C40" s="84">
        <v>20</v>
      </c>
      <c r="D40" s="89">
        <f t="shared" ref="D40:D43" si="295">(B40-C40)/(F$11-IL$11)</f>
        <v>0</v>
      </c>
      <c r="E40" s="90">
        <f t="shared" ref="E40:E43" si="296">B40-D40*F$11</f>
        <v>20</v>
      </c>
      <c r="AC40" s="58">
        <v>6.1896221752135556</v>
      </c>
      <c r="AD40" s="58">
        <v>7.3905090275066883</v>
      </c>
      <c r="GE40" s="58">
        <f>GE38+GE39</f>
        <v>6557.3283293753047</v>
      </c>
    </row>
    <row r="41" spans="1:287" s="92" customFormat="1" x14ac:dyDescent="0.25">
      <c r="A41" s="87" t="s">
        <v>50</v>
      </c>
      <c r="B41" s="91">
        <v>10</v>
      </c>
      <c r="C41" s="91">
        <v>15</v>
      </c>
      <c r="D41" s="89">
        <f t="shared" si="295"/>
        <v>-8.028650666561811E-2</v>
      </c>
      <c r="E41" s="90">
        <f t="shared" si="296"/>
        <v>15.537373033156719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8">
        <v>11.490704349973097</v>
      </c>
      <c r="AD41" s="58">
        <v>13.582394252344148</v>
      </c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</row>
    <row r="42" spans="1:287" x14ac:dyDescent="0.25">
      <c r="A42" s="87" t="s">
        <v>51</v>
      </c>
      <c r="B42" s="84">
        <v>15</v>
      </c>
      <c r="C42" s="84">
        <v>15</v>
      </c>
      <c r="D42" s="89">
        <f t="shared" si="295"/>
        <v>0</v>
      </c>
      <c r="E42" s="90">
        <f t="shared" si="296"/>
        <v>15</v>
      </c>
    </row>
    <row r="43" spans="1:287" x14ac:dyDescent="0.25">
      <c r="A43" s="87" t="s">
        <v>52</v>
      </c>
      <c r="B43" s="88">
        <v>70</v>
      </c>
      <c r="C43" s="88">
        <v>50</v>
      </c>
      <c r="D43" s="89">
        <f t="shared" si="295"/>
        <v>0.32114602666247244</v>
      </c>
      <c r="E43" s="90">
        <f t="shared" si="296"/>
        <v>47.850507867373125</v>
      </c>
    </row>
    <row r="44" spans="1:287" ht="15.75" thickBot="1" x14ac:dyDescent="0.3">
      <c r="A44" s="111" t="s">
        <v>78</v>
      </c>
      <c r="B44" s="112"/>
      <c r="C44" s="112"/>
      <c r="D44" s="112"/>
      <c r="E44" s="113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</row>
    <row r="45" spans="1:287" ht="15.75" thickTop="1" x14ac:dyDescent="0.25">
      <c r="A45" s="93"/>
      <c r="B45" s="94"/>
      <c r="C45" s="94"/>
      <c r="D45" s="94"/>
      <c r="E45" s="94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</row>
    <row r="46" spans="1:287" x14ac:dyDescent="0.25">
      <c r="A46" s="95" t="s">
        <v>28</v>
      </c>
      <c r="B46" s="59" t="s">
        <v>11</v>
      </c>
      <c r="E46" s="59" t="s">
        <v>12</v>
      </c>
      <c r="H46" s="59" t="s">
        <v>13</v>
      </c>
      <c r="K46" s="59" t="s">
        <v>14</v>
      </c>
      <c r="N46" s="59" t="s">
        <v>15</v>
      </c>
      <c r="Q46" s="59" t="s">
        <v>16</v>
      </c>
      <c r="T46" s="59" t="s">
        <v>17</v>
      </c>
      <c r="W46" s="59" t="s">
        <v>18</v>
      </c>
      <c r="Z46" s="59" t="s">
        <v>19</v>
      </c>
      <c r="AC46" s="59" t="s">
        <v>20</v>
      </c>
      <c r="AF46" s="59" t="s">
        <v>21</v>
      </c>
      <c r="AI46" s="59" t="s">
        <v>22</v>
      </c>
      <c r="AL46" s="59" t="s">
        <v>23</v>
      </c>
      <c r="AO46" s="59" t="s">
        <v>24</v>
      </c>
      <c r="AR46" s="59" t="s">
        <v>25</v>
      </c>
      <c r="AU46" s="59" t="s">
        <v>26</v>
      </c>
      <c r="AX46" s="59" t="s">
        <v>27</v>
      </c>
      <c r="BA46" s="59" t="s">
        <v>19</v>
      </c>
    </row>
    <row r="47" spans="1:287" x14ac:dyDescent="0.25">
      <c r="A47" s="95" t="s">
        <v>30</v>
      </c>
      <c r="B47" s="59" t="s">
        <v>32</v>
      </c>
      <c r="C47" s="59" t="s">
        <v>45</v>
      </c>
      <c r="E47" s="59" t="s">
        <v>32</v>
      </c>
      <c r="F47" s="59" t="s">
        <v>45</v>
      </c>
      <c r="H47" s="59" t="s">
        <v>32</v>
      </c>
      <c r="I47" s="59" t="s">
        <v>45</v>
      </c>
      <c r="K47" s="59" t="s">
        <v>32</v>
      </c>
      <c r="L47" s="59" t="s">
        <v>45</v>
      </c>
      <c r="N47" s="59" t="s">
        <v>32</v>
      </c>
      <c r="O47" s="59" t="s">
        <v>45</v>
      </c>
      <c r="Q47" s="59" t="s">
        <v>32</v>
      </c>
      <c r="R47" s="59" t="s">
        <v>45</v>
      </c>
      <c r="T47" s="59" t="s">
        <v>32</v>
      </c>
      <c r="U47" s="59" t="s">
        <v>45</v>
      </c>
      <c r="W47" s="59" t="s">
        <v>32</v>
      </c>
      <c r="X47" s="59" t="s">
        <v>45</v>
      </c>
      <c r="Z47" s="59" t="s">
        <v>32</v>
      </c>
      <c r="AA47" s="59" t="s">
        <v>45</v>
      </c>
      <c r="AC47" s="59" t="s">
        <v>32</v>
      </c>
      <c r="AD47" s="59" t="s">
        <v>45</v>
      </c>
      <c r="AF47" s="59" t="s">
        <v>32</v>
      </c>
      <c r="AG47" s="59" t="s">
        <v>45</v>
      </c>
      <c r="AI47" s="59" t="s">
        <v>32</v>
      </c>
      <c r="AJ47" s="59" t="s">
        <v>45</v>
      </c>
      <c r="AL47" s="59" t="s">
        <v>32</v>
      </c>
      <c r="AM47" s="59" t="s">
        <v>45</v>
      </c>
      <c r="AO47" s="59" t="s">
        <v>32</v>
      </c>
      <c r="AP47" s="59" t="s">
        <v>45</v>
      </c>
      <c r="AR47" s="59" t="s">
        <v>32</v>
      </c>
      <c r="AS47" s="59" t="s">
        <v>45</v>
      </c>
      <c r="AU47" s="59" t="s">
        <v>32</v>
      </c>
      <c r="AV47" s="59" t="s">
        <v>45</v>
      </c>
      <c r="AX47" s="59" t="s">
        <v>32</v>
      </c>
      <c r="AY47" s="59" t="s">
        <v>45</v>
      </c>
      <c r="AZ47" s="59" t="s">
        <v>79</v>
      </c>
      <c r="BA47" s="59" t="s">
        <v>32</v>
      </c>
      <c r="BB47" s="59" t="s">
        <v>45</v>
      </c>
    </row>
    <row r="48" spans="1:287" x14ac:dyDescent="0.25">
      <c r="A48" s="58" t="s">
        <v>80</v>
      </c>
      <c r="B48" s="58">
        <f>D19</f>
        <v>33.519878004258864</v>
      </c>
      <c r="C48" s="58">
        <f>Q19</f>
        <v>34.903693865783964</v>
      </c>
      <c r="E48" s="58">
        <f>T19</f>
        <v>27.078055984282607</v>
      </c>
      <c r="F48" s="58">
        <f>AG19</f>
        <v>29.681299502137986</v>
      </c>
      <c r="H48" s="58">
        <f>AJ19</f>
        <v>26.004101338225798</v>
      </c>
      <c r="I48" s="58">
        <f>AW19</f>
        <v>26.56746530839072</v>
      </c>
      <c r="K48" s="58">
        <f>AZ19</f>
        <v>9.1023961492475305</v>
      </c>
      <c r="L48" s="58">
        <f>BM19</f>
        <v>10.392996420245398</v>
      </c>
      <c r="N48" s="58">
        <f>BP19</f>
        <v>8.8063198181610893</v>
      </c>
      <c r="O48" s="58">
        <f>CC19</f>
        <v>9.6129344489630597</v>
      </c>
      <c r="Q48" s="58">
        <f>CF19</f>
        <v>5.7031173404501079</v>
      </c>
      <c r="R48" s="58">
        <f>CS19</f>
        <v>6.5659990296286121</v>
      </c>
      <c r="T48" s="58">
        <f>CV19</f>
        <v>6.6594173093786306</v>
      </c>
      <c r="U48" s="58">
        <f>DI19</f>
        <v>7.197831802998957</v>
      </c>
      <c r="W48" s="58">
        <f>DL19</f>
        <v>4.5171835432441467</v>
      </c>
      <c r="X48" s="58">
        <f>DY19</f>
        <v>5.5643972170137515</v>
      </c>
      <c r="Z48" s="58">
        <v>5.3010821747595411</v>
      </c>
      <c r="AA48" s="58">
        <v>6.1918852248374598</v>
      </c>
      <c r="AC48" s="58">
        <f>EB19</f>
        <v>5.5925810792001673</v>
      </c>
      <c r="AD48" s="58">
        <f>EO19</f>
        <v>6.3088225874033528</v>
      </c>
      <c r="AF48" s="58">
        <f>ER19</f>
        <v>4.7015197111116942</v>
      </c>
      <c r="AG48" s="58">
        <f>FE19</f>
        <v>5.6589146346862647</v>
      </c>
      <c r="AI48" s="58">
        <f>FH19</f>
        <v>4.2903355669607368</v>
      </c>
      <c r="AJ48" s="58">
        <f>FU19</f>
        <v>5.2760625922942399</v>
      </c>
      <c r="AL48" s="58">
        <f>FX19</f>
        <v>5.3660924507832197</v>
      </c>
      <c r="AM48" s="58">
        <f>GK19</f>
        <v>6.2540939814524092</v>
      </c>
      <c r="AO48" s="58">
        <f>GN19</f>
        <v>3.6308672432640661</v>
      </c>
      <c r="AP48" s="58">
        <f>HA19</f>
        <v>4.27437590516125</v>
      </c>
      <c r="AR48" s="58">
        <f>HD19</f>
        <v>3.6665726983169438</v>
      </c>
      <c r="AS48" s="58">
        <f>HQ19</f>
        <v>4.3572740620602266</v>
      </c>
      <c r="AU48" s="58">
        <f>HT19</f>
        <v>3.3979628557988932</v>
      </c>
      <c r="AV48" s="58">
        <f>IG19</f>
        <v>4.0979778316749282</v>
      </c>
      <c r="AX48" s="58">
        <f>IJ19</f>
        <v>2.6512123694638468</v>
      </c>
      <c r="AY48" s="58">
        <f>IW19</f>
        <v>3.32504048187627</v>
      </c>
      <c r="BA48" s="58">
        <f>JN19</f>
        <v>5.3010821747595411</v>
      </c>
      <c r="BB48" s="58">
        <f>KA19</f>
        <v>6.1918852248374598</v>
      </c>
    </row>
    <row r="49" spans="1:54" x14ac:dyDescent="0.25">
      <c r="A49" s="58" t="s">
        <v>81</v>
      </c>
      <c r="B49" s="58">
        <f>D20</f>
        <v>34.479582130032732</v>
      </c>
      <c r="C49" s="58">
        <f>Q20</f>
        <v>35.456833187762427</v>
      </c>
      <c r="E49" s="58">
        <f>T20</f>
        <v>28.734635157337614</v>
      </c>
      <c r="F49" s="58">
        <f>AG20</f>
        <v>30.034647745181093</v>
      </c>
      <c r="H49" s="58">
        <f>AJ20</f>
        <v>27.451595490547756</v>
      </c>
      <c r="I49" s="58">
        <f>AW20</f>
        <v>28.985544115687052</v>
      </c>
      <c r="K49" s="58">
        <f>AZ20</f>
        <v>10.493865247724431</v>
      </c>
      <c r="L49" s="58">
        <f>BM20</f>
        <v>12.157869772072397</v>
      </c>
      <c r="N49" s="58">
        <f>BP20</f>
        <v>10.138456196716785</v>
      </c>
      <c r="O49" s="58">
        <f>CC20</f>
        <v>11.138960394515376</v>
      </c>
      <c r="Q49" s="58">
        <f>CF20</f>
        <v>6.5854947014610676</v>
      </c>
      <c r="R49" s="58">
        <f>CS20</f>
        <v>7.6346157153562704</v>
      </c>
      <c r="T49" s="58">
        <f>CV20</f>
        <v>7.5589699349785437</v>
      </c>
      <c r="U49" s="58">
        <f>DI20</f>
        <v>8.3385061594212537</v>
      </c>
      <c r="W49" s="58">
        <f>DL20</f>
        <v>5.3934369420148061</v>
      </c>
      <c r="X49" s="58">
        <f>DY20</f>
        <v>7.0615356311085966</v>
      </c>
      <c r="Z49" s="58">
        <v>6.1896221752135556</v>
      </c>
      <c r="AA49" s="58">
        <v>7.3905090275066883</v>
      </c>
      <c r="AC49" s="58">
        <f>EB20</f>
        <v>7.020832957845899</v>
      </c>
      <c r="AD49" s="58">
        <f>EO20</f>
        <v>7.9297162859099251</v>
      </c>
      <c r="AF49" s="58">
        <f>ER20</f>
        <v>5.7935073877983738</v>
      </c>
      <c r="AG49" s="58">
        <f>FE20</f>
        <v>7.0183713968683366</v>
      </c>
      <c r="AI49" s="58">
        <f>FH20</f>
        <v>4.965657233358252</v>
      </c>
      <c r="AJ49" s="58">
        <f>FU20</f>
        <v>6.148714014198001</v>
      </c>
      <c r="AL49" s="58">
        <f>FX20</f>
        <v>6.3350716215121308</v>
      </c>
      <c r="AM49" s="58">
        <f>GK20</f>
        <v>7.4354373794668538</v>
      </c>
      <c r="AO49" s="58">
        <f>GN20</f>
        <v>4.2550387970043904</v>
      </c>
      <c r="AP49" s="58">
        <f>HA20</f>
        <v>5.1224132120196462</v>
      </c>
      <c r="AR49" s="58">
        <f>HD20</f>
        <v>4.3360703782554886</v>
      </c>
      <c r="AS49" s="58">
        <f>HQ20</f>
        <v>6.5994281219403801</v>
      </c>
      <c r="AU49" s="58">
        <f>HT20</f>
        <v>3.9925132700575108</v>
      </c>
      <c r="AV49" s="58">
        <f>IG20</f>
        <v>5.1551487814892383</v>
      </c>
      <c r="AX49" s="58">
        <f>IJ20</f>
        <v>3.1695850909305929</v>
      </c>
      <c r="AY49" s="58">
        <f>IW20</f>
        <v>4.6815634850841992</v>
      </c>
      <c r="BA49" s="58">
        <f>JN20</f>
        <v>6.1896221752135556</v>
      </c>
      <c r="BB49" s="58">
        <f>KA20</f>
        <v>7.3905090275066883</v>
      </c>
    </row>
    <row r="50" spans="1:54" x14ac:dyDescent="0.25">
      <c r="A50" s="58" t="s">
        <v>82</v>
      </c>
      <c r="B50" s="58">
        <f>B48+B49</f>
        <v>67.999460134291596</v>
      </c>
      <c r="C50" s="58">
        <f>C48+C49</f>
        <v>70.360527053546392</v>
      </c>
      <c r="E50" s="58">
        <f>E48+E49</f>
        <v>55.81269114162022</v>
      </c>
      <c r="F50" s="58">
        <f>F48+F49</f>
        <v>59.715947247319079</v>
      </c>
      <c r="H50" s="58">
        <f>H48+H49</f>
        <v>53.455696828773554</v>
      </c>
      <c r="I50" s="58">
        <f>I48+I49</f>
        <v>55.553009424077771</v>
      </c>
      <c r="K50" s="58">
        <f>K48+K49</f>
        <v>19.596261396971961</v>
      </c>
      <c r="L50" s="58">
        <f>L48+L49</f>
        <v>22.550866192317795</v>
      </c>
      <c r="N50" s="58">
        <f>N48+N49</f>
        <v>18.944776014877874</v>
      </c>
      <c r="O50" s="58">
        <f>O48+O49</f>
        <v>20.751894843478436</v>
      </c>
      <c r="Q50" s="58">
        <f>Q48+Q49</f>
        <v>12.288612041911176</v>
      </c>
      <c r="R50" s="58">
        <f>R48+R49</f>
        <v>14.200614744984883</v>
      </c>
      <c r="T50" s="58">
        <f>T48+T49</f>
        <v>14.218387244357174</v>
      </c>
      <c r="U50" s="58">
        <f>U48+U49</f>
        <v>15.536337962420211</v>
      </c>
      <c r="W50" s="58">
        <f>W48+W49</f>
        <v>9.9106204852589528</v>
      </c>
      <c r="X50" s="58">
        <f>X48+X49</f>
        <v>12.625932848122348</v>
      </c>
      <c r="Z50" s="58">
        <v>11.490704349973097</v>
      </c>
      <c r="AA50" s="58">
        <v>13.582394252344148</v>
      </c>
      <c r="AC50" s="58">
        <f>AC48+AC49</f>
        <v>12.613414037046066</v>
      </c>
      <c r="AD50" s="58">
        <f>AD48+AD49</f>
        <v>14.238538873313278</v>
      </c>
      <c r="AF50" s="58">
        <f>AF48+AF49</f>
        <v>10.495027098910068</v>
      </c>
      <c r="AG50" s="58">
        <f>AG48+AG49</f>
        <v>12.677286031554601</v>
      </c>
      <c r="AI50" s="58">
        <f>AI48+AI49</f>
        <v>9.2559928003189889</v>
      </c>
      <c r="AJ50" s="58">
        <f>AJ48+AJ49</f>
        <v>11.424776606492241</v>
      </c>
      <c r="AL50" s="58">
        <f>AL48+AL49</f>
        <v>11.70116407229535</v>
      </c>
      <c r="AM50" s="58">
        <f>AM48+AM49</f>
        <v>13.689531360919263</v>
      </c>
      <c r="AO50" s="58">
        <f>AO48+AO49</f>
        <v>7.8859060402684564</v>
      </c>
      <c r="AP50" s="58">
        <f>AP48+AP49</f>
        <v>9.3967891171808962</v>
      </c>
      <c r="AR50" s="58">
        <f>AR48+AR49</f>
        <v>8.0026430765724328</v>
      </c>
      <c r="AS50" s="58">
        <f>AS48+AS49</f>
        <v>10.956702184000607</v>
      </c>
      <c r="AU50" s="58">
        <f>AU48+AU49</f>
        <v>7.390476125856404</v>
      </c>
      <c r="AV50" s="58">
        <f>AV48+AV49</f>
        <v>9.2531266131641665</v>
      </c>
      <c r="AX50" s="58">
        <f>AX48+AX49</f>
        <v>5.8207974603944397</v>
      </c>
      <c r="AY50" s="58">
        <f>AY48+AY49</f>
        <v>8.0066039669604692</v>
      </c>
      <c r="BA50" s="58">
        <f>BA48+BA49</f>
        <v>11.490704349973097</v>
      </c>
      <c r="BB50" s="58">
        <f>BB48+BB49</f>
        <v>13.582394252344148</v>
      </c>
    </row>
    <row r="51" spans="1:54" x14ac:dyDescent="0.25">
      <c r="A51" s="95"/>
    </row>
    <row r="52" spans="1:54" x14ac:dyDescent="0.25">
      <c r="A52" s="95" t="s">
        <v>28</v>
      </c>
      <c r="B52" s="59" t="s">
        <v>11</v>
      </c>
      <c r="E52" s="59" t="s">
        <v>12</v>
      </c>
      <c r="H52" s="59" t="s">
        <v>13</v>
      </c>
      <c r="K52" s="59" t="s">
        <v>14</v>
      </c>
      <c r="N52" s="59" t="s">
        <v>15</v>
      </c>
      <c r="Q52" s="59" t="s">
        <v>16</v>
      </c>
      <c r="T52" s="59" t="s">
        <v>17</v>
      </c>
      <c r="W52" s="59" t="s">
        <v>18</v>
      </c>
      <c r="Z52" s="59" t="s">
        <v>20</v>
      </c>
      <c r="AC52" s="59" t="s">
        <v>21</v>
      </c>
      <c r="AF52" s="59" t="s">
        <v>22</v>
      </c>
      <c r="AI52" s="59" t="s">
        <v>23</v>
      </c>
      <c r="AL52" s="59" t="s">
        <v>24</v>
      </c>
      <c r="AO52" s="59" t="s">
        <v>25</v>
      </c>
      <c r="AR52" s="59" t="s">
        <v>26</v>
      </c>
      <c r="AU52" s="59" t="s">
        <v>27</v>
      </c>
      <c r="AX52" s="59" t="s">
        <v>19</v>
      </c>
    </row>
    <row r="53" spans="1:54" x14ac:dyDescent="0.25">
      <c r="A53" s="95" t="s">
        <v>30</v>
      </c>
      <c r="B53" s="59" t="s">
        <v>83</v>
      </c>
      <c r="C53" s="59" t="s">
        <v>45</v>
      </c>
      <c r="E53" s="59" t="s">
        <v>83</v>
      </c>
      <c r="F53" s="59" t="s">
        <v>45</v>
      </c>
      <c r="H53" s="59" t="s">
        <v>83</v>
      </c>
      <c r="I53" s="59" t="s">
        <v>45</v>
      </c>
      <c r="K53" s="59" t="s">
        <v>83</v>
      </c>
      <c r="L53" s="59" t="s">
        <v>45</v>
      </c>
      <c r="N53" s="59" t="s">
        <v>83</v>
      </c>
      <c r="O53" s="59" t="s">
        <v>45</v>
      </c>
      <c r="Q53" s="59" t="s">
        <v>83</v>
      </c>
      <c r="R53" s="59" t="s">
        <v>45</v>
      </c>
      <c r="T53" s="59" t="s">
        <v>83</v>
      </c>
      <c r="U53" s="59" t="s">
        <v>45</v>
      </c>
      <c r="W53" s="59" t="s">
        <v>83</v>
      </c>
      <c r="X53" s="59" t="s">
        <v>45</v>
      </c>
      <c r="Z53" s="59" t="s">
        <v>83</v>
      </c>
      <c r="AA53" s="59" t="s">
        <v>45</v>
      </c>
      <c r="AC53" s="59" t="s">
        <v>83</v>
      </c>
      <c r="AD53" s="59" t="s">
        <v>45</v>
      </c>
      <c r="AF53" s="59" t="s">
        <v>83</v>
      </c>
      <c r="AG53" s="59" t="s">
        <v>45</v>
      </c>
      <c r="AI53" s="59" t="s">
        <v>83</v>
      </c>
      <c r="AJ53" s="59" t="s">
        <v>45</v>
      </c>
      <c r="AL53" s="59" t="s">
        <v>83</v>
      </c>
      <c r="AM53" s="59" t="s">
        <v>45</v>
      </c>
      <c r="AO53" s="59" t="s">
        <v>83</v>
      </c>
      <c r="AP53" s="59" t="s">
        <v>45</v>
      </c>
      <c r="AR53" s="59" t="s">
        <v>83</v>
      </c>
      <c r="AS53" s="59" t="s">
        <v>45</v>
      </c>
      <c r="AU53" s="59" t="s">
        <v>83</v>
      </c>
      <c r="AV53" s="59" t="s">
        <v>45</v>
      </c>
      <c r="AX53" s="59" t="s">
        <v>83</v>
      </c>
      <c r="AY53" s="59" t="s">
        <v>45</v>
      </c>
      <c r="AZ53" s="59" t="s">
        <v>79</v>
      </c>
    </row>
    <row r="54" spans="1:54" x14ac:dyDescent="0.25">
      <c r="A54" s="59" t="s">
        <v>84</v>
      </c>
      <c r="B54" s="58">
        <f>E32</f>
        <v>-0.75028449366732275</v>
      </c>
      <c r="C54" s="58">
        <f>Q32</f>
        <v>-1.7902279134245327</v>
      </c>
      <c r="E54" s="58">
        <f>U32</f>
        <v>0.9835544978510643</v>
      </c>
      <c r="F54" s="58">
        <f>AG32</f>
        <v>8.950533518262091E-2</v>
      </c>
      <c r="H54" s="58">
        <f>AK32</f>
        <v>0.31960672489076841</v>
      </c>
      <c r="I54" s="58">
        <f>AW32</f>
        <v>0.27439746418411232</v>
      </c>
      <c r="K54" s="58">
        <f>BA32</f>
        <v>28.227828228764121</v>
      </c>
      <c r="L54" s="58">
        <f>BM32</f>
        <v>15.159667812886182</v>
      </c>
      <c r="N54" s="58">
        <f>BQ32</f>
        <v>0.96203966974473587</v>
      </c>
      <c r="O54" s="58">
        <f>CC32</f>
        <v>0.77705495420850634</v>
      </c>
      <c r="Q54" s="58">
        <f>CG32</f>
        <v>17.404252318537619</v>
      </c>
      <c r="R54" s="58">
        <f>CS32</f>
        <v>10.769218399118108</v>
      </c>
      <c r="T54" s="58">
        <f>CW32</f>
        <v>7.357100012006704</v>
      </c>
      <c r="U54" s="58">
        <f>DI32</f>
        <v>2.4693212048310671</v>
      </c>
      <c r="W54" s="58">
        <f>DM32</f>
        <v>14.506540014284036</v>
      </c>
      <c r="X54" s="58">
        <f>DY32</f>
        <v>6.3174749023412007</v>
      </c>
      <c r="Z54" s="58">
        <f>EC32</f>
        <v>8.7765556223277592</v>
      </c>
      <c r="AA54" s="58">
        <f>EO32</f>
        <v>1.5889176975828014</v>
      </c>
      <c r="AC54" s="58">
        <f>ES32</f>
        <v>5.6532941424392629</v>
      </c>
      <c r="AD54" s="58">
        <f>FE32</f>
        <v>-1.8407257209764793E-3</v>
      </c>
      <c r="AF54" s="58">
        <f>FI32</f>
        <v>45.996775673412628</v>
      </c>
      <c r="AG54" s="58">
        <f>FU32</f>
        <v>30.087978851163061</v>
      </c>
      <c r="AI54" s="58">
        <f>FY32</f>
        <v>26.877317522037483</v>
      </c>
      <c r="AJ54" s="58">
        <f>GK32</f>
        <v>21.447807787855272</v>
      </c>
      <c r="AL54" s="58">
        <f>GO32</f>
        <v>10.235770910101637</v>
      </c>
      <c r="AM54" s="58">
        <f>HA32</f>
        <v>7.6164926950560767</v>
      </c>
      <c r="AO54" s="58">
        <f>HE32</f>
        <v>15.266140209209224</v>
      </c>
      <c r="AP54" s="58">
        <f>HQ32</f>
        <v>-1.9332423547276993</v>
      </c>
      <c r="AR54" s="58">
        <f>HU32</f>
        <v>10.83807937961843</v>
      </c>
      <c r="AS54" s="58">
        <f>IG32</f>
        <v>3.463138731702784</v>
      </c>
      <c r="AU54" s="58">
        <f>IK32</f>
        <v>8.4062423775504431</v>
      </c>
      <c r="AV54" s="58">
        <f>IW32</f>
        <v>1.272971379331284</v>
      </c>
      <c r="AX54" s="58">
        <f>JO32</f>
        <v>185.79467259989934</v>
      </c>
      <c r="AY54" s="58">
        <f>KA32</f>
        <v>99.541878576297307</v>
      </c>
    </row>
    <row r="56" spans="1:54" x14ac:dyDescent="0.25">
      <c r="A56" s="59" t="s">
        <v>28</v>
      </c>
      <c r="B56" s="59" t="s">
        <v>83</v>
      </c>
      <c r="C56" s="59" t="s">
        <v>45</v>
      </c>
    </row>
    <row r="57" spans="1:54" x14ac:dyDescent="0.25">
      <c r="A57" s="59" t="str">
        <f>B52</f>
        <v>BE</v>
      </c>
      <c r="B57" s="58">
        <f>B54</f>
        <v>-0.75028449366732275</v>
      </c>
      <c r="C57" s="58">
        <f>C54</f>
        <v>-1.7902279134245327</v>
      </c>
    </row>
    <row r="58" spans="1:54" x14ac:dyDescent="0.25">
      <c r="A58" s="59" t="str">
        <f>E52</f>
        <v>HH</v>
      </c>
      <c r="B58" s="58">
        <f>E54</f>
        <v>0.9835544978510643</v>
      </c>
      <c r="C58" s="58">
        <f>F54</f>
        <v>8.950533518262091E-2</v>
      </c>
    </row>
    <row r="59" spans="1:54" x14ac:dyDescent="0.25">
      <c r="A59" s="59" t="str">
        <f>H52</f>
        <v>HB</v>
      </c>
      <c r="B59" s="58">
        <f>H54</f>
        <v>0.31960672489076841</v>
      </c>
      <c r="C59" s="58">
        <f>I54</f>
        <v>0.27439746418411232</v>
      </c>
    </row>
    <row r="60" spans="1:54" x14ac:dyDescent="0.25">
      <c r="A60" s="59" t="str">
        <f>K52</f>
        <v>NW</v>
      </c>
      <c r="B60" s="58">
        <f>K54</f>
        <v>28.227828228764121</v>
      </c>
      <c r="C60" s="58">
        <f>L54</f>
        <v>15.159667812886182</v>
      </c>
      <c r="D60" s="82">
        <f>(B60+B67+B68)/B73</f>
        <v>0.5441594207705448</v>
      </c>
      <c r="E60" s="82">
        <f>(C60+C67+C68)/C73</f>
        <v>0.67002406831998329</v>
      </c>
    </row>
    <row r="61" spans="1:54" x14ac:dyDescent="0.25">
      <c r="A61" s="59" t="str">
        <f>N52</f>
        <v>SL</v>
      </c>
      <c r="B61" s="58">
        <f>N54</f>
        <v>0.96203966974473587</v>
      </c>
      <c r="C61" s="58">
        <f>O54</f>
        <v>0.77705495420850634</v>
      </c>
    </row>
    <row r="62" spans="1:54" x14ac:dyDescent="0.25">
      <c r="A62" s="59" t="str">
        <f>Q52</f>
        <v>BW</v>
      </c>
      <c r="B62" s="58">
        <f>Q54</f>
        <v>17.404252318537619</v>
      </c>
      <c r="C62" s="58">
        <f>R54</f>
        <v>10.769218399118108</v>
      </c>
    </row>
    <row r="63" spans="1:54" x14ac:dyDescent="0.25">
      <c r="A63" s="59" t="str">
        <f>T52</f>
        <v>HE</v>
      </c>
      <c r="B63" s="58">
        <f>T54</f>
        <v>7.357100012006704</v>
      </c>
      <c r="C63" s="58">
        <f>U54</f>
        <v>2.4693212048310671</v>
      </c>
    </row>
    <row r="64" spans="1:54" x14ac:dyDescent="0.25">
      <c r="A64" s="59" t="str">
        <f>W52</f>
        <v>SA</v>
      </c>
      <c r="B64" s="58">
        <f>W54</f>
        <v>14.506540014284036</v>
      </c>
      <c r="C64" s="58">
        <f>X54</f>
        <v>6.3174749023412007</v>
      </c>
    </row>
    <row r="65" spans="1:3" x14ac:dyDescent="0.25">
      <c r="A65" s="59" t="str">
        <f>Z52</f>
        <v>RP</v>
      </c>
      <c r="B65" s="58">
        <f>Z54</f>
        <v>8.7765556223277592</v>
      </c>
      <c r="C65" s="58">
        <f>AA54</f>
        <v>1.5889176975828014</v>
      </c>
    </row>
    <row r="66" spans="1:3" x14ac:dyDescent="0.25">
      <c r="A66" s="59" t="str">
        <f>AC52</f>
        <v>SH</v>
      </c>
      <c r="B66" s="58">
        <f>AC54</f>
        <v>5.6532941424392629</v>
      </c>
      <c r="C66" s="58">
        <f>AD54</f>
        <v>-1.8407257209764793E-3</v>
      </c>
    </row>
    <row r="67" spans="1:3" x14ac:dyDescent="0.25">
      <c r="A67" s="59" t="str">
        <f>AF52</f>
        <v>BY</v>
      </c>
      <c r="B67" s="58">
        <f>AF54</f>
        <v>45.996775673412628</v>
      </c>
      <c r="C67" s="58">
        <f>AG54</f>
        <v>30.087978851163061</v>
      </c>
    </row>
    <row r="68" spans="1:3" x14ac:dyDescent="0.25">
      <c r="A68" s="59" t="str">
        <f>AI52</f>
        <v>NI</v>
      </c>
      <c r="B68" s="58">
        <f>AI54</f>
        <v>26.877317522037483</v>
      </c>
      <c r="C68" s="58">
        <f>AJ54</f>
        <v>21.447807787855272</v>
      </c>
    </row>
    <row r="69" spans="1:3" x14ac:dyDescent="0.25">
      <c r="A69" s="59" t="str">
        <f>AL52</f>
        <v>TH</v>
      </c>
      <c r="B69" s="58">
        <f>AL54</f>
        <v>10.235770910101637</v>
      </c>
      <c r="C69" s="58">
        <f>AM54</f>
        <v>7.6164926950560767</v>
      </c>
    </row>
    <row r="70" spans="1:3" x14ac:dyDescent="0.25">
      <c r="A70" s="59" t="str">
        <f>AO52</f>
        <v>ST</v>
      </c>
      <c r="B70" s="58">
        <f>AO54</f>
        <v>15.266140209209224</v>
      </c>
      <c r="C70" s="58">
        <f>AP54</f>
        <v>-1.9332423547276993</v>
      </c>
    </row>
    <row r="71" spans="1:3" x14ac:dyDescent="0.25">
      <c r="A71" s="59" t="str">
        <f>AR52</f>
        <v>BB</v>
      </c>
      <c r="B71" s="58">
        <f>AR54</f>
        <v>10.83807937961843</v>
      </c>
      <c r="C71" s="58">
        <f>AS54</f>
        <v>3.463138731702784</v>
      </c>
    </row>
    <row r="72" spans="1:3" x14ac:dyDescent="0.25">
      <c r="A72" s="59" t="str">
        <f>AU52</f>
        <v>MV</v>
      </c>
      <c r="B72" s="58">
        <f>AU54</f>
        <v>8.4062423775504431</v>
      </c>
      <c r="C72" s="58">
        <f>AV54</f>
        <v>1.272971379331284</v>
      </c>
    </row>
    <row r="73" spans="1:3" x14ac:dyDescent="0.25">
      <c r="A73" s="59" t="str">
        <f>AX52</f>
        <v>D ohne ST</v>
      </c>
      <c r="B73" s="58">
        <f>AX54</f>
        <v>185.79467259989934</v>
      </c>
      <c r="C73" s="58">
        <f>AY54</f>
        <v>99.541878576297307</v>
      </c>
    </row>
    <row r="74" spans="1:3" x14ac:dyDescent="0.25">
      <c r="A74" s="59" t="s">
        <v>85</v>
      </c>
      <c r="B74" s="58">
        <f>SUM(B57:B72)-B70</f>
        <v>185.7946725998994</v>
      </c>
      <c r="C74" s="58">
        <f>SUM(C57:C72)-C70</f>
        <v>99.541878576297563</v>
      </c>
    </row>
  </sheetData>
  <mergeCells count="4">
    <mergeCell ref="A36:A38"/>
    <mergeCell ref="B36:C37"/>
    <mergeCell ref="D36:E37"/>
    <mergeCell ref="A44:E4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68"/>
  <sheetViews>
    <sheetView showGridLines="0" workbookViewId="0">
      <selection activeCell="I13" sqref="I13"/>
    </sheetView>
  </sheetViews>
  <sheetFormatPr baseColWidth="10" defaultColWidth="11.42578125" defaultRowHeight="12.75" x14ac:dyDescent="0.2"/>
  <cols>
    <col min="1" max="1" width="18" style="9" bestFit="1" customWidth="1"/>
    <col min="2" max="2" width="18" style="9" customWidth="1"/>
    <col min="3" max="3" width="13.5703125" style="49" customWidth="1"/>
    <col min="4" max="4" width="25.5703125" style="49" customWidth="1"/>
    <col min="5" max="5" width="26.7109375" style="49" customWidth="1"/>
    <col min="6" max="6" width="21.7109375" style="49" customWidth="1"/>
    <col min="7" max="16384" width="11.42578125" style="9"/>
  </cols>
  <sheetData>
    <row r="1" spans="1:23" x14ac:dyDescent="0.2">
      <c r="A1" s="12" t="s">
        <v>1</v>
      </c>
      <c r="B1" s="117" t="s">
        <v>92</v>
      </c>
      <c r="C1" s="117"/>
      <c r="D1" s="117"/>
      <c r="E1" s="117"/>
      <c r="F1" s="117"/>
    </row>
    <row r="2" spans="1:23" ht="15.95" customHeight="1" x14ac:dyDescent="0.2">
      <c r="A2" s="12" t="s">
        <v>2</v>
      </c>
      <c r="B2" s="117" t="s">
        <v>91</v>
      </c>
      <c r="C2" s="117"/>
      <c r="D2" s="117"/>
      <c r="E2" s="117"/>
      <c r="F2" s="117"/>
    </row>
    <row r="3" spans="1:23" ht="27" customHeight="1" x14ac:dyDescent="0.2">
      <c r="A3" s="12" t="s">
        <v>0</v>
      </c>
      <c r="B3" s="117" t="s">
        <v>94</v>
      </c>
      <c r="C3" s="117"/>
      <c r="D3" s="117"/>
      <c r="E3" s="117"/>
      <c r="F3" s="117"/>
      <c r="W3" s="9" t="str">
        <f>"Quelle: "&amp;Daten!B3</f>
        <v>Quelle: Umweltbundesamt, eigene Berechnungen unter Benutzung der Regionalstatistik Datenbank (Werte für 2024), Unterkategorie "Gesamtrechnungen/UGRdL/Fläche und Ökosystemrechnungen/Fläche und Raum", abgerufen am 12.03.2026</v>
      </c>
    </row>
    <row r="4" spans="1:23" x14ac:dyDescent="0.2">
      <c r="A4" s="12" t="s">
        <v>3</v>
      </c>
      <c r="B4" s="117" t="s">
        <v>93</v>
      </c>
      <c r="C4" s="117"/>
      <c r="D4" s="117"/>
      <c r="E4" s="117"/>
      <c r="F4" s="117"/>
    </row>
    <row r="5" spans="1:23" x14ac:dyDescent="0.2">
      <c r="A5" s="12" t="s">
        <v>8</v>
      </c>
      <c r="B5" s="118" t="s">
        <v>10</v>
      </c>
      <c r="C5" s="118"/>
      <c r="D5" s="118"/>
      <c r="E5" s="118"/>
      <c r="F5" s="118"/>
    </row>
    <row r="6" spans="1:23" x14ac:dyDescent="0.2">
      <c r="A6" s="13" t="s">
        <v>9</v>
      </c>
      <c r="B6" s="117"/>
      <c r="C6" s="117"/>
      <c r="D6" s="117"/>
      <c r="E6" s="117"/>
      <c r="F6" s="117"/>
    </row>
    <row r="8" spans="1:23" ht="18.75" customHeight="1" x14ac:dyDescent="0.2">
      <c r="A8" s="8"/>
      <c r="B8" s="50"/>
      <c r="C8" s="47"/>
      <c r="D8" s="33" t="s">
        <v>86</v>
      </c>
      <c r="E8" s="33" t="s">
        <v>87</v>
      </c>
      <c r="F8" s="33" t="s">
        <v>88</v>
      </c>
    </row>
    <row r="9" spans="1:23" ht="18.75" customHeight="1" x14ac:dyDescent="0.2">
      <c r="A9" s="8"/>
      <c r="B9" s="114" t="s">
        <v>11</v>
      </c>
      <c r="C9" s="48">
        <v>1992</v>
      </c>
      <c r="D9" s="96">
        <f>Vorberechnung!B48</f>
        <v>33.519878004258864</v>
      </c>
      <c r="E9" s="96">
        <f>Vorberechnung!B49</f>
        <v>34.479582130032732</v>
      </c>
      <c r="F9" s="100">
        <f>Vorberechnung!B50</f>
        <v>67.999460134291596</v>
      </c>
      <c r="G9" s="10"/>
    </row>
    <row r="10" spans="1:23" ht="18.75" customHeight="1" x14ac:dyDescent="0.2">
      <c r="A10" s="8"/>
      <c r="B10" s="115"/>
      <c r="C10" s="51">
        <v>2024</v>
      </c>
      <c r="D10" s="97">
        <f>F10*0.492</f>
        <v>34.735199999999999</v>
      </c>
      <c r="E10" s="97">
        <f>F10-D10</f>
        <v>35.864799999999995</v>
      </c>
      <c r="F10" s="101">
        <v>70.599999999999994</v>
      </c>
      <c r="G10" s="10"/>
    </row>
    <row r="11" spans="1:23" ht="18.75" customHeight="1" x14ac:dyDescent="0.2">
      <c r="A11" s="8"/>
      <c r="B11" s="114" t="s">
        <v>12</v>
      </c>
      <c r="C11" s="48">
        <v>1992</v>
      </c>
      <c r="D11" s="96">
        <f>Vorberechnung!E48</f>
        <v>27.078055984282607</v>
      </c>
      <c r="E11" s="96">
        <f>Vorberechnung!E49</f>
        <v>28.734635157337614</v>
      </c>
      <c r="F11" s="100">
        <f>Vorberechnung!E50</f>
        <v>55.81269114162022</v>
      </c>
      <c r="G11" s="10"/>
    </row>
    <row r="12" spans="1:23" ht="18.75" customHeight="1" x14ac:dyDescent="0.2">
      <c r="A12" s="8"/>
      <c r="B12" s="115"/>
      <c r="C12" s="51">
        <v>2024</v>
      </c>
      <c r="D12" s="97">
        <f>F12*0.493</f>
        <v>28.9391</v>
      </c>
      <c r="E12" s="97">
        <f>F12-D12</f>
        <v>29.760900000000003</v>
      </c>
      <c r="F12" s="101">
        <v>58.7</v>
      </c>
      <c r="G12" s="10"/>
    </row>
    <row r="13" spans="1:23" ht="18.75" customHeight="1" x14ac:dyDescent="0.2">
      <c r="A13" s="8"/>
      <c r="B13" s="114" t="s">
        <v>13</v>
      </c>
      <c r="C13" s="48">
        <v>1992</v>
      </c>
      <c r="D13" s="96">
        <f>Vorberechnung!H48</f>
        <v>26.004101338225798</v>
      </c>
      <c r="E13" s="96">
        <f>Vorberechnung!H49</f>
        <v>27.451595490547756</v>
      </c>
      <c r="F13" s="100">
        <f>Vorberechnung!H50</f>
        <v>53.455696828773554</v>
      </c>
      <c r="G13" s="10"/>
    </row>
    <row r="14" spans="1:23" ht="18.75" customHeight="1" x14ac:dyDescent="0.2">
      <c r="A14" s="8"/>
      <c r="B14" s="115"/>
      <c r="C14" s="51">
        <v>2024</v>
      </c>
      <c r="D14" s="97">
        <f>F14*0.48</f>
        <v>27.023999999999997</v>
      </c>
      <c r="E14" s="97">
        <f>F14-D14</f>
        <v>29.276</v>
      </c>
      <c r="F14" s="101">
        <v>56.3</v>
      </c>
      <c r="G14" s="10"/>
    </row>
    <row r="15" spans="1:23" ht="18.75" customHeight="1" x14ac:dyDescent="0.2">
      <c r="A15" s="8"/>
      <c r="B15" s="114" t="s">
        <v>14</v>
      </c>
      <c r="C15" s="48">
        <v>1992</v>
      </c>
      <c r="D15" s="96">
        <f>Vorberechnung!K48</f>
        <v>9.1023961492475305</v>
      </c>
      <c r="E15" s="96">
        <f>Vorberechnung!K49</f>
        <v>10.493865247724431</v>
      </c>
      <c r="F15" s="100">
        <f>Vorberechnung!K50</f>
        <v>19.596261396971961</v>
      </c>
      <c r="G15" s="10"/>
    </row>
    <row r="16" spans="1:23" ht="18.75" customHeight="1" x14ac:dyDescent="0.2">
      <c r="A16" s="8"/>
      <c r="B16" s="115"/>
      <c r="C16" s="51">
        <v>2023</v>
      </c>
      <c r="D16" s="97">
        <f>F16*0.458</f>
        <v>10.946199999999999</v>
      </c>
      <c r="E16" s="97">
        <f>F16-D16</f>
        <v>12.953799999999999</v>
      </c>
      <c r="F16" s="101">
        <v>23.9</v>
      </c>
      <c r="G16" s="10"/>
    </row>
    <row r="17" spans="1:7" ht="18.75" customHeight="1" x14ac:dyDescent="0.2">
      <c r="A17" s="8"/>
      <c r="B17" s="114" t="s">
        <v>15</v>
      </c>
      <c r="C17" s="48">
        <v>1992</v>
      </c>
      <c r="D17" s="96">
        <f>Vorberechnung!N48</f>
        <v>8.8063198181610893</v>
      </c>
      <c r="E17" s="96">
        <f>Vorberechnung!N49</f>
        <v>10.138456196716785</v>
      </c>
      <c r="F17" s="100">
        <f>Vorberechnung!N50</f>
        <v>18.944776014877874</v>
      </c>
      <c r="G17" s="10"/>
    </row>
    <row r="18" spans="1:7" ht="18.75" customHeight="1" x14ac:dyDescent="0.2">
      <c r="A18" s="8"/>
      <c r="B18" s="115"/>
      <c r="C18" s="51">
        <v>2024</v>
      </c>
      <c r="D18" s="97">
        <f>F18*0.468</f>
        <v>10.2492</v>
      </c>
      <c r="E18" s="97">
        <f>F18-D18</f>
        <v>11.650799999999998</v>
      </c>
      <c r="F18" s="101">
        <v>21.9</v>
      </c>
      <c r="G18" s="10"/>
    </row>
    <row r="19" spans="1:7" ht="18.75" customHeight="1" x14ac:dyDescent="0.2">
      <c r="A19" s="8"/>
      <c r="B19" s="114" t="s">
        <v>16</v>
      </c>
      <c r="C19" s="48">
        <v>1992</v>
      </c>
      <c r="D19" s="96">
        <f>Vorberechnung!Q48</f>
        <v>5.7031173404501079</v>
      </c>
      <c r="E19" s="98">
        <f>Vorberechnung!Q49</f>
        <v>6.5854947014610676</v>
      </c>
      <c r="F19" s="100">
        <f>Vorberechnung!Q50</f>
        <v>12.288612041911176</v>
      </c>
      <c r="G19" s="10"/>
    </row>
    <row r="20" spans="1:7" ht="18.75" customHeight="1" x14ac:dyDescent="0.2">
      <c r="A20" s="8"/>
      <c r="B20" s="115"/>
      <c r="C20" s="51">
        <v>2024</v>
      </c>
      <c r="D20" s="97">
        <f>F20*0.459</f>
        <v>6.9767999999999999</v>
      </c>
      <c r="E20" s="99">
        <f>F20-D20</f>
        <v>8.2231999999999985</v>
      </c>
      <c r="F20" s="101">
        <v>15.2</v>
      </c>
      <c r="G20" s="10"/>
    </row>
    <row r="21" spans="1:7" ht="18.75" customHeight="1" x14ac:dyDescent="0.2">
      <c r="A21" s="8"/>
      <c r="B21" s="114" t="s">
        <v>17</v>
      </c>
      <c r="C21" s="48">
        <v>1992</v>
      </c>
      <c r="D21" s="96">
        <f>Vorberechnung!T48</f>
        <v>6.6594173093786306</v>
      </c>
      <c r="E21" s="98">
        <f>Vorberechnung!T49</f>
        <v>7.5589699349785437</v>
      </c>
      <c r="F21" s="100">
        <f>Vorberechnung!T50</f>
        <v>14.218387244357174</v>
      </c>
      <c r="G21" s="10"/>
    </row>
    <row r="22" spans="1:7" ht="18.75" customHeight="1" x14ac:dyDescent="0.2">
      <c r="A22" s="8"/>
      <c r="B22" s="115"/>
      <c r="C22" s="51">
        <v>2024</v>
      </c>
      <c r="D22" s="97">
        <f>F22*0.463</f>
        <v>7.5006000000000004</v>
      </c>
      <c r="E22" s="99">
        <f>F22-D22</f>
        <v>8.6993999999999989</v>
      </c>
      <c r="F22" s="101">
        <v>16.2</v>
      </c>
      <c r="G22" s="10"/>
    </row>
    <row r="23" spans="1:7" ht="18.75" customHeight="1" x14ac:dyDescent="0.2">
      <c r="A23" s="8"/>
      <c r="B23" s="114" t="s">
        <v>89</v>
      </c>
      <c r="C23" s="48">
        <v>1992</v>
      </c>
      <c r="D23" s="96">
        <f>Vorberechnung!W48</f>
        <v>4.5171835432441467</v>
      </c>
      <c r="E23" s="98">
        <f>Vorberechnung!W49</f>
        <v>5.3934369420148061</v>
      </c>
      <c r="F23" s="100">
        <f>Vorberechnung!W50</f>
        <v>9.9106204852589528</v>
      </c>
      <c r="G23" s="10"/>
    </row>
    <row r="24" spans="1:7" ht="18.75" customHeight="1" x14ac:dyDescent="0.2">
      <c r="A24" s="8"/>
      <c r="B24" s="115"/>
      <c r="C24" s="51">
        <v>2024</v>
      </c>
      <c r="D24" s="97">
        <f>F24*0.44</f>
        <v>6.6879999999999997</v>
      </c>
      <c r="E24" s="99">
        <f>F24-D24</f>
        <v>8.5120000000000005</v>
      </c>
      <c r="F24" s="101">
        <v>15.2</v>
      </c>
      <c r="G24" s="10"/>
    </row>
    <row r="25" spans="1:7" ht="18.75" customHeight="1" x14ac:dyDescent="0.2">
      <c r="A25" s="8"/>
      <c r="B25" s="116" t="s">
        <v>20</v>
      </c>
      <c r="C25" s="48">
        <v>1992</v>
      </c>
      <c r="D25" s="96">
        <v>5.5925810792001673</v>
      </c>
      <c r="E25" s="96">
        <v>7.020832957845899</v>
      </c>
      <c r="F25" s="100">
        <f>E25+D25</f>
        <v>12.613414037046066</v>
      </c>
      <c r="G25" s="10"/>
    </row>
    <row r="26" spans="1:7" ht="18.75" customHeight="1" x14ac:dyDescent="0.2">
      <c r="A26" s="8"/>
      <c r="B26" s="115"/>
      <c r="C26" s="51">
        <v>2024</v>
      </c>
      <c r="D26" s="97">
        <f>F26*0.457</f>
        <v>6.9921000000000006</v>
      </c>
      <c r="E26" s="97">
        <f>F26-D26</f>
        <v>8.3079000000000001</v>
      </c>
      <c r="F26" s="101">
        <v>15.3</v>
      </c>
      <c r="G26" s="10"/>
    </row>
    <row r="27" spans="1:7" ht="18.75" customHeight="1" x14ac:dyDescent="0.2">
      <c r="A27" s="8"/>
      <c r="B27" s="114" t="s">
        <v>21</v>
      </c>
      <c r="C27" s="48">
        <v>1992</v>
      </c>
      <c r="D27" s="96">
        <v>4.7015197111116942</v>
      </c>
      <c r="E27" s="96">
        <v>5.7935073877983738</v>
      </c>
      <c r="F27" s="100">
        <f>E27+D27</f>
        <v>10.495027098910068</v>
      </c>
      <c r="G27" s="10"/>
    </row>
    <row r="28" spans="1:7" ht="18.75" customHeight="1" x14ac:dyDescent="0.2">
      <c r="A28" s="8"/>
      <c r="B28" s="115"/>
      <c r="C28" s="51">
        <v>2024</v>
      </c>
      <c r="D28" s="97">
        <f>F28*0.448</f>
        <v>6.1824000000000003</v>
      </c>
      <c r="E28" s="99">
        <f>F28-D28</f>
        <v>7.6176000000000004</v>
      </c>
      <c r="F28" s="101">
        <v>13.8</v>
      </c>
      <c r="G28" s="10"/>
    </row>
    <row r="29" spans="1:7" ht="18.75" customHeight="1" x14ac:dyDescent="0.2">
      <c r="A29" s="8"/>
      <c r="B29" s="114" t="s">
        <v>22</v>
      </c>
      <c r="C29" s="48">
        <v>1992</v>
      </c>
      <c r="D29" s="96">
        <v>4.2903355669607368</v>
      </c>
      <c r="E29" s="98">
        <v>4.965657233358252</v>
      </c>
      <c r="F29" s="100">
        <f>E29+D29</f>
        <v>9.2559928003189889</v>
      </c>
      <c r="G29" s="10"/>
    </row>
    <row r="30" spans="1:7" ht="18.75" customHeight="1" x14ac:dyDescent="0.2">
      <c r="A30" s="8"/>
      <c r="B30" s="115"/>
      <c r="C30" s="51">
        <v>2024</v>
      </c>
      <c r="D30" s="97">
        <f>F30*0.46</f>
        <v>5.7960000000000003</v>
      </c>
      <c r="E30" s="99">
        <f>F30-D30</f>
        <v>6.8039999999999994</v>
      </c>
      <c r="F30" s="101">
        <v>12.6</v>
      </c>
      <c r="G30" s="10"/>
    </row>
    <row r="31" spans="1:7" ht="18.75" customHeight="1" x14ac:dyDescent="0.2">
      <c r="A31" s="8"/>
      <c r="B31" s="114" t="s">
        <v>23</v>
      </c>
      <c r="C31" s="48">
        <v>1992</v>
      </c>
      <c r="D31" s="96">
        <v>5.3660924507832197</v>
      </c>
      <c r="E31" s="98">
        <v>6.3350716215121308</v>
      </c>
      <c r="F31" s="100">
        <f>E31+D31</f>
        <v>11.70116407229535</v>
      </c>
      <c r="G31" s="10"/>
    </row>
    <row r="32" spans="1:7" ht="18.75" customHeight="1" x14ac:dyDescent="0.2">
      <c r="A32" s="8"/>
      <c r="B32" s="115"/>
      <c r="C32" s="51">
        <v>2024</v>
      </c>
      <c r="D32" s="97">
        <f>F32*0.457</f>
        <v>6.7179000000000002</v>
      </c>
      <c r="E32" s="99">
        <f>F32-D32</f>
        <v>7.9820999999999991</v>
      </c>
      <c r="F32" s="101">
        <v>14.7</v>
      </c>
      <c r="G32" s="10"/>
    </row>
    <row r="33" spans="1:7" ht="18.75" customHeight="1" x14ac:dyDescent="0.2">
      <c r="A33" s="8"/>
      <c r="B33" s="114" t="s">
        <v>24</v>
      </c>
      <c r="C33" s="48">
        <v>1992</v>
      </c>
      <c r="D33" s="96">
        <v>3.6308672432640661</v>
      </c>
      <c r="E33" s="98">
        <v>4.2550387970043904</v>
      </c>
      <c r="F33" s="100">
        <f>SUM(E33,D33)</f>
        <v>7.8859060402684564</v>
      </c>
      <c r="G33" s="10"/>
    </row>
    <row r="34" spans="1:7" ht="18.75" customHeight="1" x14ac:dyDescent="0.2">
      <c r="A34" s="8"/>
      <c r="B34" s="115"/>
      <c r="C34" s="51">
        <v>2024</v>
      </c>
      <c r="D34" s="97">
        <f>F34*0.414</f>
        <v>5.0093999999999994</v>
      </c>
      <c r="E34" s="99">
        <f>F34-D34</f>
        <v>7.0906000000000002</v>
      </c>
      <c r="F34" s="101">
        <v>12.1</v>
      </c>
      <c r="G34" s="10"/>
    </row>
    <row r="35" spans="1:7" ht="18.75" customHeight="1" x14ac:dyDescent="0.2">
      <c r="A35" s="8"/>
      <c r="B35" s="114" t="s">
        <v>25</v>
      </c>
      <c r="C35" s="48">
        <v>1992</v>
      </c>
      <c r="D35" s="96">
        <v>3.6665726983169438</v>
      </c>
      <c r="E35" s="98">
        <v>4.3360703782554886</v>
      </c>
      <c r="F35" s="100">
        <f>E35+D35</f>
        <v>8.0026430765724328</v>
      </c>
      <c r="G35" s="10"/>
    </row>
    <row r="36" spans="1:7" ht="18.75" customHeight="1" x14ac:dyDescent="0.2">
      <c r="A36" s="8"/>
      <c r="B36" s="115"/>
      <c r="C36" s="51">
        <v>2024</v>
      </c>
      <c r="D36" s="97">
        <f>F36*0.404</f>
        <v>4.6459999999999999</v>
      </c>
      <c r="E36" s="99">
        <f>F36-D36</f>
        <v>6.8540000000000001</v>
      </c>
      <c r="F36" s="101">
        <v>11.5</v>
      </c>
      <c r="G36" s="10"/>
    </row>
    <row r="37" spans="1:7" ht="18.75" customHeight="1" x14ac:dyDescent="0.2">
      <c r="A37" s="8"/>
      <c r="B37" s="114" t="s">
        <v>26</v>
      </c>
      <c r="C37" s="48">
        <v>1992</v>
      </c>
      <c r="D37" s="96">
        <v>3.3979628557988932</v>
      </c>
      <c r="E37" s="98">
        <v>3.9925132700575108</v>
      </c>
      <c r="F37" s="100">
        <f>E37+D37</f>
        <v>7.390476125856404</v>
      </c>
    </row>
    <row r="38" spans="1:7" ht="18.75" customHeight="1" x14ac:dyDescent="0.2">
      <c r="A38" s="11"/>
      <c r="B38" s="115"/>
      <c r="C38" s="51">
        <v>2024</v>
      </c>
      <c r="D38" s="97">
        <f>F38*0.423</f>
        <v>4.3569000000000004</v>
      </c>
      <c r="E38" s="99">
        <f>F38-D38</f>
        <v>5.9431000000000003</v>
      </c>
      <c r="F38" s="101">
        <v>10.3</v>
      </c>
    </row>
    <row r="39" spans="1:7" ht="18.75" customHeight="1" x14ac:dyDescent="0.2">
      <c r="A39" s="11"/>
      <c r="B39" s="114" t="s">
        <v>27</v>
      </c>
      <c r="C39" s="48">
        <v>1992</v>
      </c>
      <c r="D39" s="96">
        <v>2.6512123694638468</v>
      </c>
      <c r="E39" s="98">
        <v>3.1695850909305929</v>
      </c>
      <c r="F39" s="100">
        <f>E39+D39</f>
        <v>5.8207974603944397</v>
      </c>
    </row>
    <row r="40" spans="1:7" ht="18.75" customHeight="1" x14ac:dyDescent="0.2">
      <c r="A40" s="11"/>
      <c r="B40" s="115"/>
      <c r="C40" s="51">
        <v>2024</v>
      </c>
      <c r="D40" s="97">
        <f>F40*0.411</f>
        <v>3.5345999999999997</v>
      </c>
      <c r="E40" s="99">
        <f>F40-D40</f>
        <v>5.0654000000000003</v>
      </c>
      <c r="F40" s="101">
        <v>8.6</v>
      </c>
    </row>
    <row r="41" spans="1:7" ht="18.75" customHeight="1" x14ac:dyDescent="0.2">
      <c r="A41" s="11"/>
      <c r="B41" s="114" t="s">
        <v>90</v>
      </c>
      <c r="C41" s="48">
        <v>1992</v>
      </c>
      <c r="D41" s="96">
        <f>F41*0.451</f>
        <v>5.1819899999999999</v>
      </c>
      <c r="E41" s="98">
        <f>F41-D41</f>
        <v>6.3080100000000003</v>
      </c>
      <c r="F41" s="100">
        <v>11.49</v>
      </c>
    </row>
    <row r="42" spans="1:7" ht="18.75" customHeight="1" x14ac:dyDescent="0.2">
      <c r="A42" s="11"/>
      <c r="B42" s="115"/>
      <c r="C42" s="51">
        <v>2024</v>
      </c>
      <c r="D42" s="97">
        <f>F42*0.45</f>
        <v>6.57</v>
      </c>
      <c r="E42" s="99">
        <f>F42-D42</f>
        <v>8.0299999999999994</v>
      </c>
      <c r="F42" s="101">
        <v>14.6</v>
      </c>
    </row>
    <row r="43" spans="1:7" ht="18.75" customHeight="1" x14ac:dyDescent="0.2">
      <c r="A43" s="11"/>
      <c r="C43" s="9"/>
      <c r="D43" s="9"/>
      <c r="E43" s="9"/>
      <c r="F43" s="9"/>
    </row>
    <row r="44" spans="1:7" ht="18.75" customHeight="1" x14ac:dyDescent="0.2">
      <c r="A44" s="11"/>
      <c r="C44" s="9"/>
      <c r="D44" s="9"/>
      <c r="E44" s="9"/>
      <c r="F44" s="9"/>
    </row>
    <row r="45" spans="1:7" ht="18.75" customHeight="1" x14ac:dyDescent="0.2">
      <c r="C45" s="9"/>
      <c r="D45" s="9"/>
      <c r="E45" s="9"/>
      <c r="F45" s="9"/>
    </row>
    <row r="46" spans="1:7" ht="18.75" customHeight="1" x14ac:dyDescent="0.2">
      <c r="C46" s="9"/>
      <c r="D46" s="9"/>
      <c r="E46" s="9"/>
      <c r="F46" s="9"/>
    </row>
    <row r="47" spans="1:7" ht="18.75" customHeight="1" x14ac:dyDescent="0.2">
      <c r="C47" s="9"/>
      <c r="D47" s="9"/>
      <c r="E47" s="9"/>
      <c r="F47" s="9"/>
    </row>
    <row r="48" spans="1:7" ht="18.75" customHeight="1" x14ac:dyDescent="0.2">
      <c r="C48" s="9"/>
      <c r="D48" s="9"/>
      <c r="E48" s="9"/>
      <c r="F48" s="9"/>
    </row>
    <row r="49" s="9" customFormat="1" ht="18.75" customHeight="1" x14ac:dyDescent="0.2"/>
    <row r="50" s="9" customFormat="1" ht="18.75" customHeight="1" x14ac:dyDescent="0.2"/>
    <row r="51" s="9" customFormat="1" ht="18.75" customHeight="1" x14ac:dyDescent="0.2"/>
    <row r="52" s="9" customFormat="1" ht="18.75" customHeight="1" x14ac:dyDescent="0.2"/>
    <row r="53" s="9" customFormat="1" ht="18.75" customHeight="1" x14ac:dyDescent="0.2"/>
    <row r="54" s="9" customFormat="1" ht="18.75" customHeight="1" x14ac:dyDescent="0.2"/>
    <row r="55" s="9" customFormat="1" ht="18.75" customHeight="1" x14ac:dyDescent="0.2"/>
    <row r="56" s="9" customFormat="1" ht="18.75" customHeight="1" x14ac:dyDescent="0.2"/>
    <row r="57" s="9" customFormat="1" ht="18.75" customHeight="1" x14ac:dyDescent="0.2"/>
    <row r="58" s="9" customFormat="1" ht="18.75" customHeight="1" x14ac:dyDescent="0.2"/>
    <row r="59" s="9" customFormat="1" ht="18.75" customHeight="1" x14ac:dyDescent="0.2"/>
    <row r="60" s="9" customFormat="1" ht="18.75" customHeight="1" x14ac:dyDescent="0.2"/>
    <row r="61" s="9" customFormat="1" ht="18.75" customHeight="1" x14ac:dyDescent="0.2"/>
    <row r="62" s="9" customFormat="1" ht="18.75" customHeight="1" x14ac:dyDescent="0.2"/>
    <row r="63" s="9" customFormat="1" ht="18.75" customHeight="1" x14ac:dyDescent="0.2"/>
    <row r="64" s="9" customFormat="1" ht="18.75" customHeight="1" x14ac:dyDescent="0.2"/>
    <row r="65" s="9" customFormat="1" ht="18.75" customHeight="1" x14ac:dyDescent="0.2"/>
    <row r="66" s="9" customFormat="1" ht="18.75" customHeight="1" x14ac:dyDescent="0.2"/>
    <row r="67" s="9" customFormat="1" ht="18.75" customHeight="1" x14ac:dyDescent="0.2"/>
    <row r="68" s="9" customFormat="1" ht="18.75" customHeight="1" x14ac:dyDescent="0.2"/>
  </sheetData>
  <sheetProtection selectLockedCells="1"/>
  <mergeCells count="23">
    <mergeCell ref="B1:F1"/>
    <mergeCell ref="B2:F2"/>
    <mergeCell ref="B3:F3"/>
    <mergeCell ref="B4:F4"/>
    <mergeCell ref="B5:F5"/>
    <mergeCell ref="B6:F6"/>
    <mergeCell ref="B19:B20"/>
    <mergeCell ref="B21:B22"/>
    <mergeCell ref="B23:B24"/>
    <mergeCell ref="B9:B10"/>
    <mergeCell ref="B13:B14"/>
    <mergeCell ref="B15:B16"/>
    <mergeCell ref="B17:B18"/>
    <mergeCell ref="B37:B38"/>
    <mergeCell ref="B39:B40"/>
    <mergeCell ref="B41:B42"/>
    <mergeCell ref="B11:B12"/>
    <mergeCell ref="B27:B28"/>
    <mergeCell ref="B29:B30"/>
    <mergeCell ref="B31:B32"/>
    <mergeCell ref="B33:B34"/>
    <mergeCell ref="B35:B36"/>
    <mergeCell ref="B25:B26"/>
  </mergeCells>
  <phoneticPr fontId="20" type="noConversion"/>
  <conditionalFormatting sqref="G9:G36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15" zoomScaleNormal="115" workbookViewId="0">
      <selection activeCell="R26" sqref="R26"/>
    </sheetView>
  </sheetViews>
  <sheetFormatPr baseColWidth="10" defaultRowHeight="12.75" x14ac:dyDescent="0.2"/>
  <cols>
    <col min="1" max="1" width="3.28515625" style="56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34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2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1"/>
      <c r="Q2" s="123" t="s">
        <v>7</v>
      </c>
      <c r="R2" s="124"/>
      <c r="S2" s="124"/>
      <c r="T2" s="124"/>
      <c r="U2" s="124"/>
      <c r="V2" s="124"/>
      <c r="W2" s="124"/>
      <c r="X2" s="124"/>
      <c r="Y2" s="125"/>
    </row>
    <row r="3" spans="1:25" ht="18.75" customHeight="1" x14ac:dyDescent="0.3">
      <c r="A3" s="5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2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5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6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5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3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53"/>
      <c r="C6" s="4"/>
      <c r="M6" s="36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53"/>
      <c r="C7" s="4"/>
      <c r="M7" s="36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53"/>
      <c r="C8" s="4"/>
      <c r="M8" s="36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53"/>
      <c r="C9" s="4"/>
      <c r="M9" s="36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53"/>
      <c r="C10" s="4"/>
      <c r="M10" s="36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53"/>
      <c r="C11" s="4"/>
      <c r="M11" s="36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53"/>
      <c r="C12" s="4"/>
      <c r="M12" s="36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53"/>
      <c r="C13" s="4"/>
      <c r="M13" s="36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53"/>
      <c r="C14" s="4"/>
      <c r="M14" s="36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53"/>
      <c r="C15" s="4"/>
      <c r="M15" s="36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53"/>
      <c r="C16" s="4"/>
      <c r="M16" s="36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5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7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5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7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5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8"/>
      <c r="N19" s="16"/>
      <c r="O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53"/>
      <c r="B20" s="16"/>
      <c r="C20" s="17"/>
      <c r="D20" s="16"/>
      <c r="E20" s="119"/>
      <c r="F20" s="16"/>
      <c r="G20" s="119"/>
      <c r="H20" s="16"/>
      <c r="I20" s="119"/>
      <c r="J20" s="16"/>
      <c r="K20" s="119"/>
      <c r="L20" s="16"/>
      <c r="M20" s="121"/>
      <c r="N20" s="16"/>
      <c r="O20" s="14"/>
      <c r="P20" s="14"/>
    </row>
    <row r="21" spans="1:25" ht="11.25" customHeight="1" x14ac:dyDescent="0.2">
      <c r="A21" s="53"/>
      <c r="B21" s="16"/>
      <c r="C21" s="17"/>
      <c r="D21" s="16"/>
      <c r="E21" s="119"/>
      <c r="F21" s="16"/>
      <c r="G21" s="119"/>
      <c r="H21" s="16"/>
      <c r="I21" s="119"/>
      <c r="J21" s="16"/>
      <c r="K21" s="119"/>
      <c r="L21" s="16"/>
      <c r="M21" s="121"/>
      <c r="N21" s="16"/>
      <c r="O21" s="14"/>
      <c r="P21" s="14"/>
    </row>
    <row r="22" spans="1:25" ht="3.75" customHeight="1" x14ac:dyDescent="0.2">
      <c r="A22" s="53"/>
      <c r="B22" s="16"/>
      <c r="C22" s="17"/>
      <c r="D22" s="16"/>
      <c r="E22" s="40"/>
      <c r="F22" s="16"/>
      <c r="G22" s="40"/>
      <c r="H22" s="16"/>
      <c r="I22" s="40"/>
      <c r="J22" s="16"/>
      <c r="K22" s="40"/>
      <c r="L22" s="16"/>
      <c r="M22" s="44"/>
      <c r="N22" s="16"/>
      <c r="O22" s="14"/>
      <c r="P22" s="14"/>
    </row>
    <row r="23" spans="1:25" ht="9" customHeight="1" x14ac:dyDescent="0.2">
      <c r="A23" s="53"/>
      <c r="B23" s="16"/>
      <c r="C23" s="17"/>
      <c r="D23" s="16"/>
      <c r="E23" s="119"/>
      <c r="F23" s="16"/>
      <c r="G23" s="119"/>
      <c r="H23" s="16"/>
      <c r="I23" s="119"/>
      <c r="J23" s="16"/>
      <c r="K23" s="119"/>
      <c r="L23" s="16"/>
      <c r="M23" s="121"/>
      <c r="N23" s="16"/>
      <c r="O23" s="14"/>
      <c r="P23" s="14"/>
    </row>
    <row r="24" spans="1:25" ht="36.75" customHeight="1" x14ac:dyDescent="0.2">
      <c r="A24" s="54"/>
      <c r="B24" s="45"/>
      <c r="C24" s="46"/>
      <c r="D24" s="45"/>
      <c r="E24" s="120"/>
      <c r="F24" s="45"/>
      <c r="G24" s="120"/>
      <c r="H24" s="45"/>
      <c r="I24" s="120"/>
      <c r="J24" s="45"/>
      <c r="K24" s="120"/>
      <c r="L24" s="45"/>
      <c r="M24" s="122"/>
      <c r="N24" s="16"/>
      <c r="O24" s="14"/>
      <c r="P24" s="14"/>
    </row>
    <row r="25" spans="1:25" ht="16.5" customHeight="1" x14ac:dyDescent="0.2">
      <c r="A25" s="55"/>
      <c r="B25" s="14"/>
      <c r="C25" s="15"/>
      <c r="D25" s="39"/>
      <c r="E25" s="39"/>
      <c r="F25" s="39"/>
      <c r="G25" s="39"/>
      <c r="H25" s="39"/>
      <c r="I25" s="39"/>
      <c r="J25" s="39"/>
      <c r="K25" s="39"/>
      <c r="L25" s="39"/>
      <c r="M25" s="14"/>
      <c r="N25" s="14"/>
      <c r="O25" s="14"/>
      <c r="P25" s="14"/>
    </row>
    <row r="26" spans="1:25" ht="21.75" customHeight="1" x14ac:dyDescent="0.2">
      <c r="A26" s="5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 x14ac:dyDescent="0.2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 x14ac:dyDescent="0.2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2013-06-13T23:31:37Z</cp:lastPrinted>
  <dcterms:created xsi:type="dcterms:W3CDTF">2010-08-25T11:28:54Z</dcterms:created>
  <dcterms:modified xsi:type="dcterms:W3CDTF">2026-03-19T10:42:47Z</dcterms:modified>
</cp:coreProperties>
</file>