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0" yWindow="720" windowWidth="15570" windowHeight="6240" tabRatio="884"/>
  </bookViews>
  <sheets>
    <sheet name="Deckblatt" sheetId="7" r:id="rId1"/>
    <sheet name="Einführung und Anleitung" sheetId="18" r:id="rId2"/>
    <sheet name="Projektbeschreibung" sheetId="8" r:id="rId3"/>
    <sheet name="Verringerung Auswirkungen" sheetId="1" r:id="rId4"/>
    <sheet name="Vermeidung höherer Risiken" sheetId="3" r:id="rId5"/>
    <sheet name="Verbessertes Handling&amp;Lagerung" sheetId="2" r:id="rId6"/>
    <sheet name="Wirtschaftl. &amp; sozialer Vorteil" sheetId="4" r:id="rId7"/>
    <sheet name="Monitoring" sheetId="5" r:id="rId8"/>
    <sheet name="Danke!" sheetId="16" r:id="rId9"/>
    <sheet name="Datenblatt" sheetId="14" r:id="rId10"/>
    <sheet name="Impressum" sheetId="11" r:id="rId11"/>
    <sheet name="Liste" sheetId="15" state="hidden" r:id="rId12"/>
  </sheets>
  <definedNames>
    <definedName name="_GoBack" localSheetId="4">'Vermeidung höherer Risiken'!#REF!</definedName>
    <definedName name="Introduction" localSheetId="1">'Einführung und Anleitung'!$C$5</definedName>
    <definedName name="Introduction">#REF!</definedName>
    <definedName name="SDS">'Verbessertes Handling&amp;Lagerung'!$D$12</definedName>
  </definedNames>
  <calcPr calcId="145621"/>
</workbook>
</file>

<file path=xl/calcChain.xml><?xml version="1.0" encoding="utf-8"?>
<calcChain xmlns="http://schemas.openxmlformats.org/spreadsheetml/2006/main">
  <c r="F47" i="14" l="1"/>
  <c r="F45" i="14" l="1"/>
  <c r="B45" i="14" s="1"/>
  <c r="B13" i="3" l="1"/>
  <c r="L36" i="14"/>
  <c r="O36" i="14"/>
  <c r="R36" i="14"/>
  <c r="G17" i="1"/>
  <c r="H17" i="1" s="1"/>
  <c r="I17" i="1" s="1"/>
  <c r="G105" i="2"/>
  <c r="H105" i="2" s="1"/>
  <c r="I105" i="2" s="1"/>
  <c r="G114" i="2"/>
  <c r="H114" i="2" s="1"/>
  <c r="I114" i="2" s="1"/>
  <c r="H52" i="14"/>
  <c r="F52" i="14" s="1"/>
  <c r="G78" i="2"/>
  <c r="H78" i="2" s="1"/>
  <c r="I78" i="2" s="1"/>
  <c r="G132" i="2"/>
  <c r="H132" i="2" s="1"/>
  <c r="I132" i="2" s="1"/>
  <c r="P52" i="14"/>
  <c r="N52" i="14" s="1"/>
  <c r="G141" i="2"/>
  <c r="H141" i="2" s="1"/>
  <c r="I141" i="2" s="1"/>
  <c r="T52" i="14"/>
  <c r="R52" i="14" s="1"/>
  <c r="G96" i="2"/>
  <c r="H96" i="2" s="1"/>
  <c r="I96" i="2" s="1"/>
  <c r="G87" i="2"/>
  <c r="H87" i="2" s="1"/>
  <c r="I87" i="2" s="1"/>
  <c r="G69" i="2"/>
  <c r="H69" i="2" s="1"/>
  <c r="I69" i="2" s="1"/>
  <c r="G60" i="2"/>
  <c r="H60" i="2" s="1"/>
  <c r="I60" i="2" s="1"/>
  <c r="B145" i="2"/>
  <c r="B142" i="2"/>
  <c r="B139" i="2"/>
  <c r="B136" i="2"/>
  <c r="B133" i="2"/>
  <c r="B130" i="2"/>
  <c r="B127" i="2"/>
  <c r="B124" i="2"/>
  <c r="B121" i="2"/>
  <c r="B118" i="2"/>
  <c r="B115" i="2"/>
  <c r="B112" i="2"/>
  <c r="B109" i="2"/>
  <c r="B106" i="2"/>
  <c r="B103" i="2"/>
  <c r="B82" i="2"/>
  <c r="B79" i="2"/>
  <c r="B76" i="2"/>
  <c r="B73" i="2"/>
  <c r="B70" i="2"/>
  <c r="B67" i="2"/>
  <c r="B64" i="2"/>
  <c r="B61" i="2"/>
  <c r="B58" i="2"/>
  <c r="B100" i="2"/>
  <c r="B97" i="2"/>
  <c r="B94" i="2"/>
  <c r="B91" i="2"/>
  <c r="B88" i="2"/>
  <c r="B85" i="2"/>
  <c r="M40" i="14"/>
  <c r="I40" i="14" s="1"/>
  <c r="F85" i="14"/>
  <c r="B85" i="14" s="1"/>
  <c r="S85" i="14"/>
  <c r="N85" i="14" s="1"/>
  <c r="S88" i="14"/>
  <c r="N88" i="14" s="1"/>
  <c r="S82" i="14"/>
  <c r="N82" i="14" s="1"/>
  <c r="F88" i="14"/>
  <c r="B88" i="14" s="1"/>
  <c r="F82" i="14"/>
  <c r="B82" i="14" s="1"/>
  <c r="G104" i="1"/>
  <c r="H104" i="1" s="1"/>
  <c r="I104" i="1" s="1"/>
  <c r="N78" i="14"/>
  <c r="B78" i="14"/>
  <c r="S79" i="14"/>
  <c r="N79" i="14" s="1"/>
  <c r="F79" i="14"/>
  <c r="B79" i="14" s="1"/>
  <c r="E73" i="14"/>
  <c r="B73" i="14" s="1"/>
  <c r="E72" i="14"/>
  <c r="B72" i="14" s="1"/>
  <c r="S68" i="14"/>
  <c r="O68" i="14" s="1"/>
  <c r="K68" i="14"/>
  <c r="G68" i="14" s="1"/>
  <c r="D68" i="14"/>
  <c r="B68" i="14" s="1"/>
  <c r="B47" i="14"/>
  <c r="S45" i="14"/>
  <c r="M45" i="14" s="1"/>
  <c r="S47" i="14"/>
  <c r="M47" i="14" s="1"/>
  <c r="D55" i="14"/>
  <c r="B55" i="14" s="1"/>
  <c r="D58" i="14"/>
  <c r="B58" i="14" s="1"/>
  <c r="F36" i="14"/>
  <c r="B36" i="14" s="1"/>
  <c r="F40" i="14"/>
  <c r="B40" i="14" s="1"/>
  <c r="O37" i="14"/>
  <c r="I37" i="14" s="1"/>
  <c r="F37" i="14"/>
  <c r="B37" i="14" s="1"/>
  <c r="H32" i="14"/>
  <c r="B12" i="3"/>
  <c r="H66" i="4"/>
  <c r="I66" i="4" s="1"/>
  <c r="G65" i="4"/>
  <c r="H65" i="4" s="1"/>
  <c r="H63" i="4"/>
  <c r="I63" i="4" s="1"/>
  <c r="G62" i="4"/>
  <c r="H62" i="4" s="1"/>
  <c r="S72" i="14" s="1"/>
  <c r="O72" i="14" s="1"/>
  <c r="G29" i="4"/>
  <c r="H29" i="4" s="1"/>
  <c r="I29" i="4" s="1"/>
  <c r="G21" i="4"/>
  <c r="H21" i="4" s="1"/>
  <c r="G19" i="4"/>
  <c r="H19" i="4" s="1"/>
  <c r="G17" i="4"/>
  <c r="H17" i="4" s="1"/>
  <c r="G15" i="4"/>
  <c r="H15" i="4" s="1"/>
  <c r="I15" i="4" s="1"/>
  <c r="G13" i="4"/>
  <c r="H13" i="4" s="1"/>
  <c r="I145" i="2"/>
  <c r="G144" i="2"/>
  <c r="H144" i="2" s="1"/>
  <c r="I144" i="2" s="1"/>
  <c r="I142" i="2"/>
  <c r="I136" i="2"/>
  <c r="G135" i="2"/>
  <c r="H135" i="2" s="1"/>
  <c r="I135" i="2" s="1"/>
  <c r="I133" i="2"/>
  <c r="I127" i="2"/>
  <c r="G126" i="2"/>
  <c r="H126" i="2" s="1"/>
  <c r="I126" i="2" s="1"/>
  <c r="I124" i="2"/>
  <c r="G123" i="2"/>
  <c r="H123" i="2" s="1"/>
  <c r="I123" i="2" s="1"/>
  <c r="I118" i="2"/>
  <c r="G117" i="2"/>
  <c r="H117" i="2" s="1"/>
  <c r="I117" i="2" s="1"/>
  <c r="I115" i="2"/>
  <c r="I109" i="2"/>
  <c r="G108" i="2"/>
  <c r="H108" i="2" s="1"/>
  <c r="I108" i="2" s="1"/>
  <c r="I106" i="2"/>
  <c r="I100" i="2"/>
  <c r="G99" i="2"/>
  <c r="H99" i="2" s="1"/>
  <c r="I99" i="2" s="1"/>
  <c r="I97" i="2"/>
  <c r="I91" i="2"/>
  <c r="G90" i="2"/>
  <c r="H90" i="2" s="1"/>
  <c r="I90" i="2" s="1"/>
  <c r="I88" i="2"/>
  <c r="I82" i="2"/>
  <c r="G81" i="2"/>
  <c r="H81" i="2" s="1"/>
  <c r="I81" i="2" s="1"/>
  <c r="I79" i="2"/>
  <c r="I73" i="2"/>
  <c r="G72" i="2"/>
  <c r="H72" i="2" s="1"/>
  <c r="I72" i="2" s="1"/>
  <c r="I70" i="2"/>
  <c r="I64" i="2"/>
  <c r="G63" i="2"/>
  <c r="H63" i="2" s="1"/>
  <c r="I63" i="2" s="1"/>
  <c r="I61" i="2"/>
  <c r="G112" i="1"/>
  <c r="H112" i="1" s="1"/>
  <c r="I112" i="1" s="1"/>
  <c r="G110" i="1"/>
  <c r="H110" i="1" s="1"/>
  <c r="I110" i="1" s="1"/>
  <c r="G100" i="1"/>
  <c r="H100" i="1" s="1"/>
  <c r="I100" i="1" s="1"/>
  <c r="G102" i="1"/>
  <c r="H102" i="1" s="1"/>
  <c r="I102" i="1" s="1"/>
  <c r="G106" i="1"/>
  <c r="H106" i="1" s="1"/>
  <c r="I106" i="1" s="1"/>
  <c r="G98" i="1"/>
  <c r="H98" i="1" s="1"/>
  <c r="I98" i="1" s="1"/>
  <c r="G92" i="1"/>
  <c r="H92" i="1" s="1"/>
  <c r="I92" i="1" s="1"/>
  <c r="G86" i="1"/>
  <c r="H86" i="1" s="1"/>
  <c r="I86" i="1" s="1"/>
  <c r="G84" i="1"/>
  <c r="H84" i="1" s="1"/>
  <c r="I84" i="1" s="1"/>
  <c r="G78" i="1"/>
  <c r="H78" i="1" s="1"/>
  <c r="G76" i="1"/>
  <c r="H76" i="1" s="1"/>
  <c r="I76" i="1" s="1"/>
  <c r="G65" i="1"/>
  <c r="H65" i="1" s="1"/>
  <c r="I65" i="1" s="1"/>
  <c r="G67" i="1"/>
  <c r="H67" i="1" s="1"/>
  <c r="I67" i="1" s="1"/>
  <c r="G69" i="1"/>
  <c r="H69" i="1" s="1"/>
  <c r="I69" i="1" s="1"/>
  <c r="G71" i="1"/>
  <c r="H71" i="1" s="1"/>
  <c r="I71" i="1" s="1"/>
  <c r="G63" i="1"/>
  <c r="H63" i="1" s="1"/>
  <c r="G44" i="1"/>
  <c r="H44" i="1" s="1"/>
  <c r="I44" i="1" s="1"/>
  <c r="G46" i="1"/>
  <c r="H46" i="1" s="1"/>
  <c r="I46" i="1" s="1"/>
  <c r="G48" i="1"/>
  <c r="H48" i="1" s="1"/>
  <c r="I48" i="1" s="1"/>
  <c r="G50" i="1"/>
  <c r="H50" i="1" s="1"/>
  <c r="I50" i="1" s="1"/>
  <c r="G52" i="1"/>
  <c r="H52" i="1" s="1"/>
  <c r="I52" i="1" s="1"/>
  <c r="G54" i="1"/>
  <c r="H54" i="1" s="1"/>
  <c r="I54" i="1" s="1"/>
  <c r="G56" i="1"/>
  <c r="H56" i="1" s="1"/>
  <c r="I56" i="1" s="1"/>
  <c r="G42" i="1"/>
  <c r="H42" i="1" s="1"/>
  <c r="I42" i="1" s="1"/>
  <c r="G19" i="1"/>
  <c r="H19" i="1" s="1"/>
  <c r="I19" i="1" s="1"/>
  <c r="G21" i="1"/>
  <c r="H21" i="1" s="1"/>
  <c r="I21" i="1" s="1"/>
  <c r="G23" i="1"/>
  <c r="H23" i="1" s="1"/>
  <c r="I23" i="1" s="1"/>
  <c r="G25" i="1"/>
  <c r="H25" i="1" s="1"/>
  <c r="I25" i="1" s="1"/>
  <c r="G27" i="1"/>
  <c r="H27" i="1" s="1"/>
  <c r="I27" i="1" s="1"/>
  <c r="G29" i="1"/>
  <c r="H29" i="1" s="1"/>
  <c r="I29" i="1" s="1"/>
  <c r="G31" i="1"/>
  <c r="H31" i="1" s="1"/>
  <c r="I31" i="1" s="1"/>
  <c r="D16" i="3"/>
  <c r="I57" i="1"/>
  <c r="G10" i="3"/>
  <c r="H13" i="3"/>
  <c r="G14" i="3"/>
  <c r="F14" i="3"/>
  <c r="D14" i="3"/>
  <c r="D11" i="3"/>
  <c r="D12" i="3"/>
  <c r="F10" i="3"/>
  <c r="B43" i="14"/>
  <c r="B20" i="14"/>
  <c r="L7" i="14"/>
  <c r="J7" i="14" s="1"/>
  <c r="B77" i="14"/>
  <c r="B60" i="14"/>
  <c r="B61" i="14"/>
  <c r="B57" i="14"/>
  <c r="B76" i="14"/>
  <c r="B5" i="14"/>
  <c r="B30" i="14"/>
  <c r="T7" i="14"/>
  <c r="R7" i="14" s="1"/>
  <c r="K3" i="14"/>
  <c r="O71" i="14"/>
  <c r="B71" i="14"/>
  <c r="B67" i="14"/>
  <c r="B64" i="14"/>
  <c r="B54" i="14"/>
  <c r="B50" i="14"/>
  <c r="M44" i="14"/>
  <c r="B44" i="14"/>
  <c r="B39" i="14"/>
  <c r="B35" i="14"/>
  <c r="B31" i="14"/>
  <c r="B26" i="14"/>
  <c r="B23" i="14"/>
  <c r="B17" i="14"/>
  <c r="B14" i="14"/>
  <c r="B10" i="14"/>
  <c r="B6" i="14"/>
  <c r="P7" i="14"/>
  <c r="N7" i="14" s="1"/>
  <c r="H28" i="14"/>
  <c r="F28" i="14" s="1"/>
  <c r="B144" i="2"/>
  <c r="B135" i="2"/>
  <c r="B126" i="2"/>
  <c r="B117" i="2"/>
  <c r="B108" i="2"/>
  <c r="B99" i="2"/>
  <c r="B90" i="2"/>
  <c r="B81" i="2"/>
  <c r="B72" i="2"/>
  <c r="B141" i="2"/>
  <c r="B132" i="2"/>
  <c r="B123" i="2"/>
  <c r="B114" i="2"/>
  <c r="B105" i="2"/>
  <c r="B96" i="2"/>
  <c r="B87" i="2"/>
  <c r="B78" i="2"/>
  <c r="B69" i="2"/>
  <c r="B138" i="2"/>
  <c r="B129" i="2"/>
  <c r="B120" i="2"/>
  <c r="B111" i="2"/>
  <c r="B102" i="2"/>
  <c r="B93" i="2"/>
  <c r="B84" i="2"/>
  <c r="B75" i="2"/>
  <c r="B66" i="2"/>
  <c r="D27" i="14"/>
  <c r="B27" i="14" s="1"/>
  <c r="H21" i="14"/>
  <c r="F21" i="14" s="1"/>
  <c r="H11" i="14"/>
  <c r="F11" i="14" s="1"/>
  <c r="I36" i="14" l="1"/>
  <c r="L52" i="14"/>
  <c r="J52" i="14" s="1"/>
  <c r="T15" i="14"/>
  <c r="S73" i="14"/>
  <c r="O73" i="14" s="1"/>
  <c r="I65" i="4"/>
  <c r="I62" i="4"/>
  <c r="E65" i="14"/>
  <c r="B65" i="14" s="1"/>
  <c r="T62" i="14"/>
  <c r="R62" i="14" s="1"/>
  <c r="I21" i="4"/>
  <c r="D52" i="14"/>
  <c r="B52" i="14" s="1"/>
  <c r="T51" i="14"/>
  <c r="R51" i="14" s="1"/>
  <c r="P51" i="14"/>
  <c r="N51" i="14" s="1"/>
  <c r="L51" i="14"/>
  <c r="J51" i="14" s="1"/>
  <c r="H51" i="14"/>
  <c r="F51" i="14" s="1"/>
  <c r="D51" i="14"/>
  <c r="B51" i="14" s="1"/>
  <c r="B33" i="14"/>
  <c r="D28" i="14"/>
  <c r="B28" i="14" s="1"/>
  <c r="T27" i="14"/>
  <c r="R27" i="14" s="1"/>
  <c r="P27" i="14"/>
  <c r="N27" i="14" s="1"/>
  <c r="L27" i="14"/>
  <c r="J27" i="14" s="1"/>
  <c r="H27" i="14"/>
  <c r="F27" i="14" s="1"/>
  <c r="D24" i="14"/>
  <c r="B24" i="14" s="1"/>
  <c r="D21" i="14"/>
  <c r="B21" i="14" s="1"/>
  <c r="I78" i="1"/>
  <c r="H18" i="14"/>
  <c r="F18" i="14" s="1"/>
  <c r="D18" i="14"/>
  <c r="B18" i="14" s="1"/>
  <c r="P15" i="14"/>
  <c r="R15" i="14" s="1"/>
  <c r="L15" i="14"/>
  <c r="J15" i="14" s="1"/>
  <c r="H15" i="14"/>
  <c r="F15" i="14" s="1"/>
  <c r="I63" i="1"/>
  <c r="D15" i="14"/>
  <c r="B15" i="14" s="1"/>
  <c r="L12" i="14"/>
  <c r="J12" i="14" s="1"/>
  <c r="H12" i="14"/>
  <c r="F12" i="14" s="1"/>
  <c r="D12" i="14"/>
  <c r="B12" i="14" s="1"/>
  <c r="T11" i="14"/>
  <c r="R11" i="14" s="1"/>
  <c r="P11" i="14"/>
  <c r="N11" i="14" s="1"/>
  <c r="L11" i="14"/>
  <c r="J11" i="14" s="1"/>
  <c r="D11" i="14"/>
  <c r="B11" i="14" s="1"/>
  <c r="L8" i="14"/>
  <c r="J8" i="14" s="1"/>
  <c r="H8" i="14"/>
  <c r="F8" i="14" s="1"/>
  <c r="D8" i="14"/>
  <c r="B8" i="14" s="1"/>
  <c r="H7" i="14"/>
  <c r="F7" i="14" s="1"/>
  <c r="D7" i="14"/>
  <c r="B7" i="14" s="1"/>
  <c r="I13" i="4"/>
  <c r="D62" i="14"/>
  <c r="B62" i="14" s="1"/>
  <c r="I17" i="4"/>
  <c r="L62" i="14"/>
  <c r="J62" i="14" s="1"/>
  <c r="I19" i="4"/>
  <c r="P62" i="14"/>
  <c r="N62" i="14" s="1"/>
  <c r="H62" i="14"/>
  <c r="F62" i="14" s="1"/>
  <c r="H33" i="14"/>
  <c r="B32" i="14"/>
  <c r="N15" i="14" l="1"/>
</calcChain>
</file>

<file path=xl/comments1.xml><?xml version="1.0" encoding="utf-8"?>
<comments xmlns="http://schemas.openxmlformats.org/spreadsheetml/2006/main">
  <authors>
    <author>SMART 5</author>
  </authors>
  <commentList>
    <comment ref="B11" authorId="0">
      <text>
        <r>
          <rPr>
            <b/>
            <sz val="9"/>
            <color indexed="81"/>
            <rFont val="Tahoma"/>
            <family val="2"/>
          </rPr>
          <t xml:space="preserve">SMART 5:
</t>
        </r>
        <r>
          <rPr>
            <sz val="9"/>
            <color indexed="81"/>
            <rFont val="Tahoma"/>
            <family val="2"/>
          </rPr>
          <t xml:space="preserve">
NOx = Stickoxide
NH</t>
        </r>
        <r>
          <rPr>
            <sz val="8"/>
            <color indexed="81"/>
            <rFont val="Tahoma"/>
            <family val="2"/>
          </rPr>
          <t>3</t>
        </r>
        <r>
          <rPr>
            <sz val="9"/>
            <color indexed="81"/>
            <rFont val="Tahoma"/>
            <family val="2"/>
          </rPr>
          <t xml:space="preserve"> = Ammoniak
SO2 = Schwefeldioxid
NMVOC = Flüchtige organsiche Verbindungen (z.B. Benzen)
PM = Feinstaub
POPs = Persistente organische Schadstoffe</t>
        </r>
      </text>
    </comment>
    <comment ref="B36" authorId="0">
      <text>
        <r>
          <rPr>
            <b/>
            <sz val="9"/>
            <color indexed="81"/>
            <rFont val="Tahoma"/>
            <family val="2"/>
          </rPr>
          <t xml:space="preserve">SMART 5:
</t>
        </r>
        <r>
          <rPr>
            <sz val="9"/>
            <color indexed="81"/>
            <rFont val="Tahoma"/>
            <family val="2"/>
          </rPr>
          <t xml:space="preserve">
COD = Chemischer Sauerstoffbedarf
BOD = Biologischer Sauerstoffbedarf
AOX = Adsorbierbare halogenierte Kohlenwasserstoffe
POPs = Persistente organische Verbindungen
comp = Verbindungen
Phosph. = Phosphor
</t>
        </r>
      </text>
    </comment>
  </commentList>
</comments>
</file>

<file path=xl/comments2.xml><?xml version="1.0" encoding="utf-8"?>
<comments xmlns="http://schemas.openxmlformats.org/spreadsheetml/2006/main">
  <authors>
    <author>Marga</author>
  </authors>
  <commentList>
    <comment ref="B34" authorId="0">
      <text>
        <r>
          <rPr>
            <b/>
            <sz val="11"/>
            <color indexed="81"/>
            <rFont val="Tahoma"/>
            <family val="2"/>
          </rPr>
          <t xml:space="preserve">Smart 5:
</t>
        </r>
        <r>
          <rPr>
            <sz val="11"/>
            <color indexed="81"/>
            <rFont val="Tahoma"/>
            <family val="2"/>
          </rPr>
          <t>CMR-Stoffe= krebserzeugender, mutagener oder reproduktionstoxischer Stoffe</t>
        </r>
      </text>
    </comment>
  </commentList>
</comments>
</file>

<file path=xl/sharedStrings.xml><?xml version="1.0" encoding="utf-8"?>
<sst xmlns="http://schemas.openxmlformats.org/spreadsheetml/2006/main" count="586" uniqueCount="253">
  <si>
    <t>BiPRO GmbH</t>
  </si>
  <si>
    <t>Grauertstraße 12</t>
  </si>
  <si>
    <t>81545 München</t>
  </si>
  <si>
    <t>Öko-Institut e.V.</t>
  </si>
  <si>
    <t>Merzhauser Straße 173</t>
  </si>
  <si>
    <t>79100 Freiburg</t>
  </si>
  <si>
    <t>mg/m³</t>
  </si>
  <si>
    <t xml:space="preserve"> </t>
  </si>
  <si>
    <t>Name</t>
  </si>
  <si>
    <t>Wörlitzer Platz 1</t>
  </si>
  <si>
    <t>06844 Dessau</t>
  </si>
  <si>
    <t>Christopher.blum@uba.de</t>
  </si>
  <si>
    <t>d.bunke@oeko.de</t>
  </si>
  <si>
    <t>Umweltbundesamt</t>
  </si>
  <si>
    <t>First letter of the company + the first letter of editor + minutes of the current time</t>
  </si>
  <si>
    <t>4. Material characteristics substitutes</t>
  </si>
  <si>
    <t xml:space="preserve">  </t>
  </si>
  <si>
    <r>
      <t>NH</t>
    </r>
    <r>
      <rPr>
        <vertAlign val="subscript"/>
        <sz val="10"/>
        <color theme="1"/>
        <rFont val="Arial"/>
        <family val="2"/>
        <scheme val="minor"/>
      </rPr>
      <t>3</t>
    </r>
  </si>
  <si>
    <r>
      <t>SO</t>
    </r>
    <r>
      <rPr>
        <vertAlign val="subscript"/>
        <sz val="10"/>
        <color theme="1"/>
        <rFont val="Arial"/>
        <family val="2"/>
        <scheme val="minor"/>
      </rPr>
      <t>2</t>
    </r>
  </si>
  <si>
    <t>NMVOC</t>
  </si>
  <si>
    <t>PM2,5/PM10</t>
  </si>
  <si>
    <t>POPs</t>
  </si>
  <si>
    <t>COD</t>
  </si>
  <si>
    <t>BOD</t>
  </si>
  <si>
    <r>
      <t xml:space="preserve">AOX </t>
    </r>
    <r>
      <rPr>
        <sz val="10"/>
        <color theme="1"/>
        <rFont val="Arial"/>
        <family val="2"/>
        <scheme val="minor"/>
      </rPr>
      <t>*</t>
    </r>
  </si>
  <si>
    <t>Acetone</t>
  </si>
  <si>
    <t>NOx</t>
  </si>
  <si>
    <t>va@ramboll.com</t>
  </si>
  <si>
    <t>http://chemicalleasing.org/</t>
  </si>
  <si>
    <t>www.chemikalienleasing.de</t>
  </si>
  <si>
    <t>www.umweltbundesamt.de/chemikalienleasing-portaleinstieg</t>
  </si>
  <si>
    <t xml:space="preserve">Verringerung negativer Umweltauswirkungen </t>
  </si>
  <si>
    <t>alt</t>
  </si>
  <si>
    <t>neu</t>
  </si>
  <si>
    <t>Einheit</t>
  </si>
  <si>
    <t>Ausmaß der Veränderungen</t>
  </si>
  <si>
    <t>Geben Sie bitte an, welche Emissionsmessungen durchgeführt werden. Wenn Ihnen Daten für mehr als drei Schadstoffe zur Verfügung stehen, erweitern Sie bitte die Anzahl der Felder mithilfe des Pluszeichens (siehe grüner Pfeil). In Bezug auf Abkürzungen, s. Kommentar zu diesem Feld.</t>
  </si>
  <si>
    <t>Weitere Indikatoren finden Sie hier.</t>
  </si>
  <si>
    <t>Sonstige Abfälle I</t>
  </si>
  <si>
    <t>Sonstige Abfälle II</t>
  </si>
  <si>
    <t>Abwasser</t>
  </si>
  <si>
    <t>Abfallaufkommen</t>
  </si>
  <si>
    <t>* Konkrete Angaben dazu bitte im Kommentarfeld</t>
  </si>
  <si>
    <t>Gefährliche Abfälle</t>
  </si>
  <si>
    <t>Nr. 1:</t>
  </si>
  <si>
    <t>Nr. 2:</t>
  </si>
  <si>
    <t>Nr. 3:</t>
  </si>
  <si>
    <t>1. Substitution der Chemikalie</t>
  </si>
  <si>
    <t>3. Gesamtrisiko</t>
  </si>
  <si>
    <t>3. Exposition von Arbeitnehmern</t>
  </si>
  <si>
    <t>Verbesserte Handhabung und Lagerung von Chemikalien</t>
  </si>
  <si>
    <t>5. Schaffung neuer Arbeitsplätze</t>
  </si>
  <si>
    <t>Wirtschaftlicher und sozialer Nutzen</t>
  </si>
  <si>
    <t>Impressum</t>
  </si>
  <si>
    <t>Projekt im Auftrag des</t>
  </si>
  <si>
    <t>Umweltbundesamtes</t>
  </si>
  <si>
    <t>entwickelt von</t>
  </si>
  <si>
    <t>in Zusammenarbeit mit</t>
  </si>
  <si>
    <t>Herzlichen Dank!</t>
  </si>
  <si>
    <t xml:space="preserve">Weitere Informationen zu Chemikalienleasing finden Sie hier:  </t>
  </si>
  <si>
    <t>Datenblatt zu Unternehmen</t>
  </si>
  <si>
    <t>Überwachung der erzielten Verbesserungen</t>
  </si>
  <si>
    <t xml:space="preserve">Bitte beachten: Dieses Datenblatt ergibt sich automatisch auf Grundlage der in den vorherigen Tabellenblättern enthaltenen Informationen! </t>
  </si>
  <si>
    <t>Einführung und Anleitung</t>
  </si>
  <si>
    <t>Projekt- bzw. Prozessbeschreibung</t>
  </si>
  <si>
    <t>Branche bzw. Sektor:</t>
  </si>
  <si>
    <t>Prozess:</t>
  </si>
  <si>
    <t>Ausgangssituation:</t>
  </si>
  <si>
    <t>Ziel:</t>
  </si>
  <si>
    <t>Name des Lieferanten:</t>
  </si>
  <si>
    <t>Name des Anwenders:</t>
  </si>
  <si>
    <t>Andere beteiligte Partner:</t>
  </si>
  <si>
    <t>Überprüfungsintervalle bzw.  Zeitraum der Datenerfassung (z.B. Jan. 2016 und Jan. 2017):</t>
  </si>
  <si>
    <t>Beschreibung der Anwen-dung (z.B. einbezogene und nicht berücksichtigte Prozesse, Einheiten):</t>
  </si>
  <si>
    <t>Anwendername (bitte 3 Ziffern und 4 Buchstaben wählen)</t>
  </si>
  <si>
    <t>Verwenden Sie bitte eine anonyme Symbolform:</t>
  </si>
  <si>
    <t>weitere Kommentare:</t>
  </si>
  <si>
    <t>Schwermetalle *</t>
  </si>
  <si>
    <t>Ja</t>
  </si>
  <si>
    <t>Nein</t>
  </si>
  <si>
    <t>5. Gefahr für Umwelt und Gesundheit</t>
  </si>
  <si>
    <t>Bitte wählen</t>
  </si>
  <si>
    <t>1.Schadstoffabgabe in die Luft</t>
  </si>
  <si>
    <t>2.Schadstoffabgabe in Abwasser</t>
  </si>
  <si>
    <t>3.Ersatz der Chemikalie vorhanden?</t>
  </si>
  <si>
    <t>Elektrische Energie</t>
  </si>
  <si>
    <t>Thermische Energie</t>
  </si>
  <si>
    <t>Differenz [absolut]</t>
  </si>
  <si>
    <t>Differenz [%]</t>
  </si>
  <si>
    <t>Individuelle Kommentare</t>
  </si>
  <si>
    <t>Benzol</t>
  </si>
  <si>
    <t>Tributylzinn</t>
  </si>
  <si>
    <t>Pentan</t>
  </si>
  <si>
    <t>Bitte spezifizieren:</t>
  </si>
  <si>
    <t>Fand eine Substitution von einer oder mehr Chemikalien statt?</t>
  </si>
  <si>
    <t>Summe Chemikalien</t>
  </si>
  <si>
    <t>Anwendungsrelevante Rohstoffe</t>
  </si>
  <si>
    <t>Beschreibung</t>
  </si>
  <si>
    <t>Unfallschwere</t>
  </si>
  <si>
    <t>Kosten für:</t>
  </si>
  <si>
    <t>Chemikalien</t>
  </si>
  <si>
    <t>Wartung</t>
  </si>
  <si>
    <t>Energiebedarf</t>
  </si>
  <si>
    <t>Reklamation</t>
  </si>
  <si>
    <t>Weitere Kosten</t>
  </si>
  <si>
    <t>Alt</t>
  </si>
  <si>
    <t>Neu</t>
  </si>
  <si>
    <t>Einheiten</t>
  </si>
  <si>
    <t>Entwicklung</t>
  </si>
  <si>
    <t>Nr. 5:</t>
  </si>
  <si>
    <t>Nr. 7:</t>
  </si>
  <si>
    <t>Nr. 4:</t>
  </si>
  <si>
    <t>Nr. 6:</t>
  </si>
  <si>
    <t>Nr. 8:</t>
  </si>
  <si>
    <t>Nicht vorhanden</t>
  </si>
  <si>
    <t>Individuelle Kommentare / weitere Substitutionen</t>
  </si>
  <si>
    <t>Keine Daten</t>
  </si>
  <si>
    <t>Stickstoffverbindungen</t>
  </si>
  <si>
    <t>Phosphorverbindungen</t>
  </si>
  <si>
    <t>Andere Schadstoffe *</t>
  </si>
  <si>
    <t>Weitere Stoffe bitte hier eintragen</t>
  </si>
  <si>
    <t>Nicht bekannt</t>
  </si>
  <si>
    <t>Verringert</t>
  </si>
  <si>
    <t>Gleich</t>
  </si>
  <si>
    <t>Gestiegen</t>
  </si>
  <si>
    <t>Nicht zutreffend</t>
  </si>
  <si>
    <t>Vorhanden</t>
  </si>
  <si>
    <t>H-Sätze der Stoffe</t>
  </si>
  <si>
    <t>µg</t>
  </si>
  <si>
    <t>mg</t>
  </si>
  <si>
    <t>g</t>
  </si>
  <si>
    <t>1. Einheit</t>
  </si>
  <si>
    <t>kg</t>
  </si>
  <si>
    <t>t</t>
  </si>
  <si>
    <t>l</t>
  </si>
  <si>
    <t>m³</t>
  </si>
  <si>
    <t>%</t>
  </si>
  <si>
    <t>kWh</t>
  </si>
  <si>
    <t>MJ</t>
  </si>
  <si>
    <t>Energie</t>
  </si>
  <si>
    <r>
      <t>CO</t>
    </r>
    <r>
      <rPr>
        <b/>
        <sz val="8"/>
        <color theme="1"/>
        <rFont val="Arial"/>
        <family val="2"/>
        <scheme val="minor"/>
      </rPr>
      <t>2</t>
    </r>
  </si>
  <si>
    <t>Weitere Rohstoffe in der Lieferkette (z.B. Recyclate)</t>
  </si>
  <si>
    <t>Falls Sie mehr als 3 Stoffe haben, schreiben Sie diese bitte in die Kommentare.</t>
  </si>
  <si>
    <t>Nutzung gefährlicher Stoffe:</t>
  </si>
  <si>
    <t>CAS-Nummer</t>
  </si>
  <si>
    <t>H-Sätze</t>
  </si>
  <si>
    <t>Sicherheitsdatenblatt</t>
  </si>
  <si>
    <t>zu den Gefahrenstoffen gemäß GHS</t>
  </si>
  <si>
    <t>Wird die Information des</t>
  </si>
  <si>
    <t>Sicherheitsdatenblattes genutzt?</t>
  </si>
  <si>
    <t>Arbeiter haben es gelesen</t>
  </si>
  <si>
    <t>Es wurden Schulungen durchgeführt</t>
  </si>
  <si>
    <t>Es ist ein Hinweis am Arbeitsplatz vorhanden</t>
  </si>
  <si>
    <t>Arbeiter haben es gelesen und es ist ein Hinweis am Arbeitsblatt vorhanden</t>
  </si>
  <si>
    <t>g/m³</t>
  </si>
  <si>
    <t>h/Tag</t>
  </si>
  <si>
    <t>min/Tag</t>
  </si>
  <si>
    <t>Dermal</t>
  </si>
  <si>
    <t>Oral</t>
  </si>
  <si>
    <t>Inhalativ</t>
  </si>
  <si>
    <t xml:space="preserve">Art der Exposition von </t>
  </si>
  <si>
    <t>Expositionsniveau (z.B. Konzentration der Schadstoffe in der Luft) von</t>
  </si>
  <si>
    <t>Expositionsdauer von</t>
  </si>
  <si>
    <t>$/Jahr</t>
  </si>
  <si>
    <t>€/Jahr</t>
  </si>
  <si>
    <t>£/Jahr</t>
  </si>
  <si>
    <t>Mehr Schulungen/Qualifikationen</t>
  </si>
  <si>
    <t>Umsetzung von Voraussetzungen für Label, Zertifikate, etc.?</t>
  </si>
  <si>
    <t>Neue Geschäftsentwicklung oder Innovationen?</t>
  </si>
  <si>
    <t>Stundenanzahl für Ausbildung und Schulungen</t>
  </si>
  <si>
    <t>für Mitarbeiter im Jahr</t>
  </si>
  <si>
    <t>Jobanzahl bezogen auf das Einsatzgebiet der</t>
  </si>
  <si>
    <t>Teilweise</t>
  </si>
  <si>
    <t>Indikator</t>
  </si>
  <si>
    <t>1: Verringerung nachteiliger Auswirkungen</t>
  </si>
  <si>
    <t>2: Verbesserte Handhabung und Lagerung</t>
  </si>
  <si>
    <t>3: Vermeidung höherer Risiken</t>
  </si>
  <si>
    <t>4: Wirtschaftlicher und sozialer Nutzen</t>
  </si>
  <si>
    <t>Keine Veränderung</t>
  </si>
  <si>
    <t>Änderung der Risiken</t>
  </si>
  <si>
    <t>Veränderung der Mitarbeiterstruktur und/oder Kosten</t>
  </si>
  <si>
    <t>Anwender</t>
  </si>
  <si>
    <t>Anzahl der Jobs</t>
  </si>
  <si>
    <t>Weitere Aktivitäten wurden durchgeführt (bitte beschreiben)</t>
  </si>
  <si>
    <t>Stoffe/Gemische</t>
  </si>
  <si>
    <t>Lieferanten</t>
  </si>
  <si>
    <t>Gründe könnten sein: ein neuer Absatzweg; ein neues Geschäftsmodell regt neue Kunden an; zuvor fehlende Voraussetzungen für potenzielle Zertifikate/Label/Kunden/Partner werden durch die Einführung von ChL erfüllt.</t>
  </si>
  <si>
    <t>Allgemeine Kommentare</t>
  </si>
  <si>
    <t>Änderung der Risiken durch den Ersatz (Gründe)</t>
  </si>
  <si>
    <t>160FPRC</t>
  </si>
  <si>
    <t>Neue Kunden oder Absatzwege</t>
  </si>
  <si>
    <t>1. Schadstoffemissionen in die Luft</t>
  </si>
  <si>
    <t>2. Schadstoffemissionen ins Abwasser</t>
  </si>
  <si>
    <t>3. Abfall- und Abwassermengen (Gesamt und gefährlicher Abfall)</t>
  </si>
  <si>
    <t>4. Energiebedarf in der Anwendung</t>
  </si>
  <si>
    <t>6. Treibhausgasemissionen in der Anwendung</t>
  </si>
  <si>
    <t>5. Energiebedarf (indirekt) in der Lieferkette</t>
  </si>
  <si>
    <t>7. Ressourcenbedarf in der Anwendung</t>
  </si>
  <si>
    <t>2. Stoffliche Eigenschaften der Substitute</t>
  </si>
  <si>
    <t>1. Vorhandene Informationsgrundlage</t>
  </si>
  <si>
    <t>2. Zahl und Ausmaß von Arbeitsunfällen</t>
  </si>
  <si>
    <t>4. Unfallrisiken aus der Anwednung von Chemikalien</t>
  </si>
  <si>
    <t>5. Unfallrisiken aus der Lagerung von Chemikalien</t>
  </si>
  <si>
    <t>Wirtschaftliche und soziale Vorteile</t>
  </si>
  <si>
    <t>Wirtschaftliche und soziale Vorteile werden generiert: Ein Vertrag sollte die Ziele der kontinuierlichen Verbesserungen und eine faire sowie transparente Aufteilung der wirtschaftlichen Vorteile zwischen den Vertragspartnern enthalten</t>
  </si>
  <si>
    <t>1. Kosten beim Anwender</t>
  </si>
  <si>
    <t>2. Wirtschaftliches Ergebnis beim Anbieter</t>
  </si>
  <si>
    <t>3. Geschäftsmöglichkeiten</t>
  </si>
  <si>
    <t>4. Qualifizierung von Mitarbeiter</t>
  </si>
  <si>
    <t>Wurde ein verbesserter Monitoringprozess eingeführt?</t>
  </si>
  <si>
    <t xml:space="preserve">Gefährliche Abfälle </t>
  </si>
  <si>
    <t>Menge der Chemikalien</t>
  </si>
  <si>
    <t>Menge an Wasser</t>
  </si>
  <si>
    <t>Sonstige Risiken (z.B. Entflammbarkeit)</t>
  </si>
  <si>
    <t>Geändertes Risiko durch die Substitution (Gesamteinschätzung und Begründung)</t>
  </si>
  <si>
    <t>Anzahl Unfälle im Jahr</t>
  </si>
  <si>
    <t>auch erreichbar über</t>
  </si>
  <si>
    <t>Abrechnungseinheit:</t>
  </si>
  <si>
    <t xml:space="preserve">Verringerung negativer Auswirkungen </t>
  </si>
  <si>
    <t>Umfang der Studie</t>
  </si>
  <si>
    <t>Name des Unternehmens</t>
  </si>
  <si>
    <t>Verringerung negativer Auswirkungen auf Umwelt, Gesundheit, Energiebilanz und Ressourceneffizienz von Chemikalien, die in Produktions- und Anwendungs-prozessen verwendet werden.</t>
  </si>
  <si>
    <t>Bitte hier spezifische Abfallarten angeben, sofern vorhanden.</t>
  </si>
  <si>
    <t xml:space="preserve">Referenzeinheiten können das spezifische Aufkommen (z.B. 5 mg/m3 or 5 mg/l), eine Zeitspanne (z.B. 5 kg/Tag), eine funktionelle Einheit (z.B. 5 m2) oder eine andere Vorgabe sein. Bitte geben Sie in dem Feld "individuelle Kommentare" Ihre Referenzeinheit an. </t>
  </si>
  <si>
    <t>Menge anderer Ressour-cen in der Lieferkette (z.B. Recyclate)</t>
  </si>
  <si>
    <t>Vermeidung einer Substitution
durch Stoffe mit höherem Risiko</t>
  </si>
  <si>
    <t>Sicherheitsdatenblatt (SDB)
des Substituts</t>
  </si>
  <si>
    <t>Substitution könnte bedeuten:
Verwendung einer Substanz mit höherer Reinheit oder Verwendung einer anderen Substanz.</t>
  </si>
  <si>
    <t>Verbessertes Handling und verbesserte Lagerung
von Chemikalien</t>
  </si>
  <si>
    <t>Verbessertes Handling und verbesserte Lagerung von Chemikalien 
im Hinblick auf Risikovermeidung/-verminderung</t>
  </si>
  <si>
    <t>Beschreibung der Maß-nahmen, die zur Ver-änderung des direkten Kontakts oder der sonstigen Exposition der Arbeitnehmer gegenüber der Chemikalie führten (z.B. persönliche Schutz-ausrüstung oder Ab-saugung sind vorhanden und werden benutzt).</t>
  </si>
  <si>
    <t>Gründe für die Änderung des Risikos
(z.B. Durchführung einer Gefahren- oder Risiko-analyse, Vorhandensein einer Betriebsanleitung für die Verwendung der Chemikalie, Erarbeitung und Umsetzung von Maßnahmen, Wahr-scheinlichkeit und Schwere von Unfällen, Vorbeugemaßnahmen).</t>
  </si>
  <si>
    <t>Wirtschaftliche Leistung des Lieferanten</t>
  </si>
  <si>
    <t>Bitte beachten: Dieses ist das letzte 
der auszufüllenden Datenblätter.</t>
  </si>
  <si>
    <t>Stand: 01/2018</t>
  </si>
  <si>
    <t>Monitoring der Verbesserung im Sinne der oben genannten Kriterien</t>
  </si>
  <si>
    <t>Werden die relevanten Parameter gemessen (Monitoring)?</t>
  </si>
  <si>
    <t>Markus Blepp, Margarita Nuss, Monica Ralls</t>
  </si>
  <si>
    <t>Gründe für die Ver-änderung des Risikos (z.B. verbesserte Infor-mationen des Lieferan-ten zur Lagerung und Handhabung des Stoffes, z.B. bzgl. Transport und Anwendung; Ableitung und Umsetzung von Risikomanagementmaß-nahmen, Präventions-maßnahmen gegen Unfälle (Wahrschein-lichkeit und Schwere)</t>
  </si>
  <si>
    <t>Bitte geben Sie hier die Stoffe ein.</t>
  </si>
  <si>
    <t xml:space="preserve"> Messung der Indikatoren für die Kriterien 1 bis 4</t>
  </si>
  <si>
    <t>Dr. Christopher Blum</t>
  </si>
  <si>
    <t>Veronika Abraham und Dr. Reinhard Joas</t>
  </si>
  <si>
    <t xml:space="preserve">Prof. Dr. Dirk Bunke, Simon Kühn, Marie Peschers, </t>
  </si>
  <si>
    <r>
      <rPr>
        <b/>
        <sz val="12"/>
        <color theme="1"/>
        <rFont val="Calibri"/>
        <family val="2"/>
      </rPr>
      <t xml:space="preserve">Projekthintergrund
Chemikalienmanagement nachhaltig gestalten: Nachhaltigkeitskriterien für Chemikalienleasing weiterentwickeln und in Fallstudien anwenden. 
</t>
    </r>
    <r>
      <rPr>
        <i/>
        <sz val="12"/>
        <color theme="1"/>
        <rFont val="Calibri"/>
        <family val="2"/>
      </rPr>
      <t xml:space="preserve">Ein Projekt im Auftrag des Umweltbundesamtes (FKZ 3715 65 401 0)
</t>
    </r>
    <r>
      <rPr>
        <sz val="12"/>
        <color theme="1"/>
        <rFont val="Calibri"/>
        <family val="2"/>
      </rPr>
      <t xml:space="preserve">
Seit über zehn Jahren wird das Geschäftsmodell des Chemikalienleasings (ChL) von Unternehmen auf der ganzen Welt erfolgreich angewendet. Dabei haben sich die fünf ChL-Nachhaltigkeitskriterien als eine wichtige Voraussetzung für die Akzeptanz, Qualitätssicherung und Verbreitung des Geschäftsmodells etabliert. Dennoch ist das Geschäftsmodell noch nicht flächendeckend implementiert und die Quantifizierung für bestehenden Anwendungen ist lückenhaft. 
Daher wurde im Rahmen des Forschungsprojektes eine standardisierte Methode zur Bewertung von ChL-Projekten entwickelt. Dazu wurden folgende Schritte durchgeführt:
1) Entwicklung eines Sets von Unterkriterien und Indikatoren für die bereits vorhandenen Nachhaltigkeitskriterien;
2) Entwicklung einer Indikatoren-Checkliste für eine erste Prüfung der ChL-Anwendung; 
3) Entwicklung des hier vorliegenden, standardisierten und kostenfreien Tools SMART 5.
Ziel von SMART 5 ist es, die Implementierung des ChL in Unternehmen zu erleichtern und diese bei ihren Anstrengungen im Rahmen der Datenerhebung zur Dokumentation der Einhaltung der ChL-Nachhaltigkeitskriterien zu unterstützen. Im Falle Ihrer Einwilligung erlaubt das Tool auch eine wissenschaftliche Analyse und Bewertung Ihrer ChL-Aktivitäten. Ferner werden durch Ihre Teilnahme internationale Organisationen bei ihren Aktivitäten rund um Chemikalienleasing unterstützt. Die Wahrung der Anonymität der teilnehmenden Unternehmen und ihrer Daten wird garantiert. 
</t>
    </r>
    <r>
      <rPr>
        <b/>
        <sz val="12"/>
        <color theme="1"/>
        <rFont val="Calibri"/>
        <family val="2"/>
      </rPr>
      <t>Anleitung für SMART 5</t>
    </r>
    <r>
      <rPr>
        <sz val="12"/>
        <color theme="1"/>
        <rFont val="Calibri"/>
        <family val="2"/>
      </rPr>
      <t xml:space="preserve">
Bitte beachten: Zunächst können Sie sich anhand der seperaten </t>
    </r>
    <r>
      <rPr>
        <b/>
        <sz val="12"/>
        <color theme="1"/>
        <rFont val="Calibri"/>
        <family val="2"/>
      </rPr>
      <t>Indikatoren-Checkliste</t>
    </r>
    <r>
      <rPr>
        <sz val="12"/>
        <color theme="1"/>
        <rFont val="Calibri"/>
        <family val="2"/>
      </rPr>
      <t xml:space="preserve"> einen Überblick über die Themen und erforderlichen Daten verschaffen.
Beginnen Sie bei der Verwendung von SMART 5 mit der Beschreibung im nächsten Tabellenblatt. Daraufhin führt Sie jedes der folgenden fünf Tabellenblätter durch die Indikatoren jedes Nachhaltigkeitskriteriums. Füllen Sie die Zellen mit Ihren Daten, um einen umfassenden Überblick über Ihre Anwendung und die generierten Vorteile zu gewinnen. Sie benötigen zwei Datensätze zum Ausfüllen von SMART 5, z.B. einen Vorher-Nachher-Vergleich oder zwei verschiedene Jahre der Chemikalienleasing-Anwendung.
Die Unterschiede und Angaben werden automatisch berechnet. Sie können in der entsprechenden Spalte Anmerkungen und Kommentare machen.
Die </t>
    </r>
    <r>
      <rPr>
        <b/>
        <sz val="12"/>
        <color theme="1"/>
        <rFont val="Calibri"/>
        <family val="2"/>
      </rPr>
      <t>Farbkodierung</t>
    </r>
    <r>
      <rPr>
        <sz val="12"/>
        <color theme="1"/>
        <rFont val="Calibri"/>
        <family val="2"/>
      </rPr>
      <t xml:space="preserve"> zeigt Ihnen für jeden einzelnen Indikator, wo er im Hinblick auf die Erfüllung des jeweiligen Kriteriums steht.
</t>
    </r>
  </si>
  <si>
    <r>
      <t xml:space="preserve">Klicken Sie das </t>
    </r>
    <r>
      <rPr>
        <b/>
        <sz val="12"/>
        <rFont val="Calibri"/>
        <family val="2"/>
      </rPr>
      <t>+</t>
    </r>
    <r>
      <rPr>
        <sz val="11"/>
        <rFont val="Calibri"/>
        <family val="2"/>
      </rPr>
      <t xml:space="preserve"> Zeichen ganz links an,
um das Dateneingabefeld für die einzelnen Indikatoren anzuzeigen</t>
    </r>
  </si>
  <si>
    <r>
      <t xml:space="preserve">Bitte wählen Sie "nicht zutreffend", 'keine Daten vorhanden" oder die </t>
    </r>
    <r>
      <rPr>
        <i/>
        <sz val="10"/>
        <rFont val="Calibri"/>
        <family val="2"/>
      </rPr>
      <t>Einheit</t>
    </r>
    <r>
      <rPr>
        <sz val="10"/>
        <rFont val="Calibri"/>
        <family val="2"/>
      </rPr>
      <t xml:space="preserve"> für den Indikator aus.</t>
    </r>
  </si>
  <si>
    <r>
      <t>CO</t>
    </r>
    <r>
      <rPr>
        <b/>
        <vertAlign val="subscript"/>
        <sz val="10"/>
        <color theme="1"/>
        <rFont val="Calibri"/>
        <family val="2"/>
      </rPr>
      <t>2</t>
    </r>
    <r>
      <rPr>
        <b/>
        <sz val="10"/>
        <color theme="1"/>
        <rFont val="Calibri"/>
        <family val="2"/>
      </rPr>
      <t>-Äquivalente</t>
    </r>
  </si>
  <si>
    <r>
      <t xml:space="preserve">Risiken für Umwelt und Gesundheit (z.B. </t>
    </r>
    <r>
      <rPr>
        <b/>
        <sz val="10"/>
        <color theme="1"/>
        <rFont val="Calibri"/>
        <family val="2"/>
      </rPr>
      <t>CMR-Stoffe</t>
    </r>
    <r>
      <rPr>
        <b/>
        <sz val="10"/>
        <rFont val="Calibri"/>
        <family val="2"/>
      </rPr>
      <t>, reizend, bioakkumulierbar)</t>
    </r>
  </si>
  <si>
    <r>
      <t xml:space="preserve">Sind es mehr als drei relevante Stoffe, öffnen Sie bitte
mit dem </t>
    </r>
    <r>
      <rPr>
        <b/>
        <sz val="11"/>
        <color theme="1"/>
        <rFont val="Calibri"/>
        <family val="2"/>
      </rPr>
      <t>+</t>
    </r>
    <r>
      <rPr>
        <sz val="10"/>
        <color theme="1"/>
        <rFont val="Calibri"/>
        <family val="2"/>
      </rPr>
      <t xml:space="preserve"> Zeichen weitere Eintragsfelder. </t>
    </r>
  </si>
  <si>
    <r>
      <t>Veränderung der Geschäfts-beziehungen mit Kunden (z.B.</t>
    </r>
    <r>
      <rPr>
        <b/>
        <sz val="10"/>
        <color theme="1"/>
        <rFont val="Calibri"/>
        <family val="2"/>
      </rPr>
      <t xml:space="preserve"> alleiniger Lieferant</t>
    </r>
    <r>
      <rPr>
        <b/>
        <sz val="10"/>
        <rFont val="Calibri"/>
        <family val="2"/>
      </rPr>
      <t>, langfristige Planungssicherheit)</t>
    </r>
  </si>
  <si>
    <t>Bitte eintragen</t>
  </si>
  <si>
    <t>Bitte eingeben</t>
  </si>
</sst>
</file>

<file path=xl/styles.xml><?xml version="1.0" encoding="utf-8"?>
<styleSheet xmlns="http://schemas.openxmlformats.org/spreadsheetml/2006/main" xmlns:mc="http://schemas.openxmlformats.org/markup-compatibility/2006" xmlns:x14ac="http://schemas.microsoft.com/office/spreadsheetml/2009/9/ac" mc:Ignorable="x14ac">
  <fonts count="76" x14ac:knownFonts="1">
    <font>
      <sz val="10"/>
      <color theme="1"/>
      <name val="Arial"/>
      <family val="2"/>
      <scheme val="minor"/>
    </font>
    <font>
      <b/>
      <sz val="15"/>
      <color theme="3"/>
      <name val="Arial"/>
      <family val="2"/>
      <scheme val="minor"/>
    </font>
    <font>
      <b/>
      <sz val="11"/>
      <color theme="3"/>
      <name val="Arial"/>
      <family val="2"/>
      <scheme val="minor"/>
    </font>
    <font>
      <sz val="10"/>
      <color theme="1"/>
      <name val="Arial"/>
      <family val="2"/>
      <scheme val="minor"/>
    </font>
    <font>
      <b/>
      <sz val="11"/>
      <color rgb="FF3F3F3F"/>
      <name val="Arial"/>
      <family val="2"/>
      <scheme val="minor"/>
    </font>
    <font>
      <b/>
      <sz val="10"/>
      <color theme="1"/>
      <name val="Arial"/>
      <family val="2"/>
      <scheme val="minor"/>
    </font>
    <font>
      <b/>
      <sz val="18"/>
      <color theme="3"/>
      <name val="Arial"/>
      <family val="2"/>
      <scheme val="major"/>
    </font>
    <font>
      <sz val="11"/>
      <color rgb="FF3F3F76"/>
      <name val="Arial"/>
      <family val="2"/>
      <scheme val="minor"/>
    </font>
    <font>
      <sz val="12"/>
      <color theme="1"/>
      <name val="Arial"/>
      <family val="2"/>
      <scheme val="minor"/>
    </font>
    <font>
      <u/>
      <sz val="10"/>
      <color theme="10"/>
      <name val="Arial"/>
      <family val="2"/>
      <scheme val="minor"/>
    </font>
    <font>
      <b/>
      <sz val="13"/>
      <color theme="3"/>
      <name val="Arial"/>
      <family val="2"/>
      <scheme val="minor"/>
    </font>
    <font>
      <vertAlign val="subscript"/>
      <sz val="10"/>
      <color theme="1"/>
      <name val="Arial"/>
      <family val="2"/>
      <scheme val="minor"/>
    </font>
    <font>
      <b/>
      <u/>
      <sz val="10"/>
      <color theme="1"/>
      <name val="Arial"/>
      <family val="2"/>
      <scheme val="minor"/>
    </font>
    <font>
      <sz val="9"/>
      <color indexed="81"/>
      <name val="Tahoma"/>
      <family val="2"/>
    </font>
    <font>
      <b/>
      <sz val="9"/>
      <color indexed="81"/>
      <name val="Tahoma"/>
      <family val="2"/>
    </font>
    <font>
      <b/>
      <sz val="8"/>
      <color theme="1"/>
      <name val="Arial"/>
      <family val="2"/>
      <scheme val="minor"/>
    </font>
    <font>
      <sz val="11"/>
      <color indexed="81"/>
      <name val="Tahoma"/>
      <family val="2"/>
    </font>
    <font>
      <b/>
      <sz val="11"/>
      <color indexed="81"/>
      <name val="Tahoma"/>
      <family val="2"/>
    </font>
    <font>
      <sz val="8"/>
      <color indexed="81"/>
      <name val="Tahoma"/>
      <family val="2"/>
    </font>
    <font>
      <sz val="12"/>
      <color theme="1"/>
      <name val="Calibri"/>
      <family val="2"/>
    </font>
    <font>
      <b/>
      <sz val="12"/>
      <color theme="1"/>
      <name val="Calibri"/>
      <family val="2"/>
    </font>
    <font>
      <i/>
      <sz val="12"/>
      <color theme="1"/>
      <name val="Calibri"/>
      <family val="2"/>
    </font>
    <font>
      <b/>
      <sz val="14"/>
      <color rgb="FF005F85"/>
      <name val="Calibri"/>
      <family val="2"/>
    </font>
    <font>
      <b/>
      <sz val="12"/>
      <color rgb="FF005F85"/>
      <name val="Calibri"/>
      <family val="2"/>
    </font>
    <font>
      <sz val="10"/>
      <color theme="1"/>
      <name val="Calibri"/>
      <family val="2"/>
    </font>
    <font>
      <i/>
      <sz val="12"/>
      <color rgb="FF005F85"/>
      <name val="Calibri"/>
      <family val="2"/>
    </font>
    <font>
      <b/>
      <sz val="15"/>
      <color rgb="FF005F85"/>
      <name val="Calibri"/>
      <family val="2"/>
    </font>
    <font>
      <sz val="15"/>
      <color theme="1"/>
      <name val="Calibri"/>
      <family val="2"/>
    </font>
    <font>
      <sz val="11"/>
      <name val="Calibri"/>
      <family val="2"/>
    </font>
    <font>
      <b/>
      <sz val="12"/>
      <name val="Calibri"/>
      <family val="2"/>
    </font>
    <font>
      <sz val="10"/>
      <color rgb="FFFF0000"/>
      <name val="Calibri"/>
      <family val="2"/>
    </font>
    <font>
      <b/>
      <sz val="11"/>
      <color theme="1"/>
      <name val="Calibri"/>
      <family val="2"/>
    </font>
    <font>
      <sz val="10"/>
      <color rgb="FF7030A0"/>
      <name val="Calibri"/>
      <family val="2"/>
    </font>
    <font>
      <b/>
      <sz val="11"/>
      <color theme="3"/>
      <name val="Calibri"/>
      <family val="2"/>
    </font>
    <font>
      <b/>
      <sz val="11"/>
      <color rgb="FF005F85"/>
      <name val="Calibri"/>
      <family val="2"/>
    </font>
    <font>
      <sz val="10"/>
      <name val="Calibri"/>
      <family val="2"/>
    </font>
    <font>
      <i/>
      <sz val="10"/>
      <name val="Calibri"/>
      <family val="2"/>
    </font>
    <font>
      <b/>
      <sz val="10"/>
      <color theme="1"/>
      <name val="Calibri"/>
      <family val="2"/>
    </font>
    <font>
      <b/>
      <sz val="11"/>
      <color rgb="FF3F3F3F"/>
      <name val="Calibri"/>
      <family val="2"/>
    </font>
    <font>
      <b/>
      <vertAlign val="subscript"/>
      <sz val="10"/>
      <color theme="1"/>
      <name val="Calibri"/>
      <family val="2"/>
    </font>
    <font>
      <b/>
      <sz val="10"/>
      <color rgb="FF3F3F3F"/>
      <name val="Calibri"/>
      <family val="2"/>
    </font>
    <font>
      <vertAlign val="subscript"/>
      <sz val="10"/>
      <color rgb="FF000000"/>
      <name val="Calibri"/>
      <family val="2"/>
    </font>
    <font>
      <sz val="10"/>
      <color theme="0"/>
      <name val="Calibri"/>
      <family val="2"/>
    </font>
    <font>
      <b/>
      <sz val="15"/>
      <color theme="3"/>
      <name val="Calibri"/>
      <family val="2"/>
    </font>
    <font>
      <sz val="10"/>
      <color theme="10"/>
      <name val="Calibri"/>
      <family val="2"/>
    </font>
    <font>
      <b/>
      <sz val="10"/>
      <name val="Calibri"/>
      <family val="2"/>
    </font>
    <font>
      <sz val="11"/>
      <color rgb="FF3F3F3F"/>
      <name val="Calibri"/>
      <family val="2"/>
    </font>
    <font>
      <b/>
      <sz val="12"/>
      <color rgb="FF009BD5"/>
      <name val="Calibri"/>
      <family val="2"/>
    </font>
    <font>
      <b/>
      <sz val="20"/>
      <color rgb="FF9D579A"/>
      <name val="Calibri"/>
      <family val="2"/>
    </font>
    <font>
      <sz val="11"/>
      <color theme="3"/>
      <name val="Calibri"/>
      <family val="2"/>
    </font>
    <font>
      <sz val="10"/>
      <color theme="4" tint="-0.499984740745262"/>
      <name val="Calibri"/>
      <family val="2"/>
    </font>
    <font>
      <sz val="10"/>
      <color theme="4" tint="0.39997558519241921"/>
      <name val="Calibri"/>
      <family val="2"/>
    </font>
    <font>
      <sz val="10"/>
      <color theme="4" tint="0.59999389629810485"/>
      <name val="Calibri"/>
      <family val="2"/>
    </font>
    <font>
      <sz val="10"/>
      <color theme="4" tint="-0.249977111117893"/>
      <name val="Calibri"/>
      <family val="2"/>
    </font>
    <font>
      <sz val="10"/>
      <color theme="4" tint="0.79998168889431442"/>
      <name val="Calibri"/>
      <family val="2"/>
    </font>
    <font>
      <b/>
      <sz val="10"/>
      <color rgb="FFFF0000"/>
      <name val="Calibri"/>
      <family val="2"/>
    </font>
    <font>
      <sz val="10"/>
      <color theme="9" tint="0.39997558519241921"/>
      <name val="Calibri"/>
      <family val="2"/>
    </font>
    <font>
      <b/>
      <sz val="11"/>
      <name val="Calibri"/>
      <family val="2"/>
    </font>
    <font>
      <b/>
      <u/>
      <sz val="11"/>
      <color theme="1"/>
      <name val="Calibri"/>
      <family val="2"/>
    </font>
    <font>
      <b/>
      <sz val="22"/>
      <color theme="1"/>
      <name val="Calibri"/>
      <family val="2"/>
    </font>
    <font>
      <b/>
      <sz val="20"/>
      <color rgb="FF3F3F3F"/>
      <name val="Calibri"/>
      <family val="2"/>
    </font>
    <font>
      <sz val="8"/>
      <name val="Calibri"/>
      <family val="2"/>
    </font>
    <font>
      <b/>
      <sz val="14"/>
      <color theme="3"/>
      <name val="Calibri"/>
      <family val="2"/>
    </font>
    <font>
      <b/>
      <u/>
      <sz val="10"/>
      <color theme="3"/>
      <name val="Calibri"/>
      <family val="2"/>
    </font>
    <font>
      <sz val="9"/>
      <color theme="1"/>
      <name val="Calibri"/>
      <family val="2"/>
    </font>
    <font>
      <b/>
      <sz val="9"/>
      <color theme="1"/>
      <name val="Calibri"/>
      <family val="2"/>
    </font>
    <font>
      <b/>
      <u/>
      <sz val="11"/>
      <color theme="3"/>
      <name val="Calibri"/>
      <family val="2"/>
    </font>
    <font>
      <u/>
      <sz val="10"/>
      <color theme="10"/>
      <name val="Calibri"/>
      <family val="2"/>
    </font>
    <font>
      <b/>
      <u/>
      <sz val="14"/>
      <color theme="2" tint="-0.499984740745262"/>
      <name val="Calibri"/>
      <family val="2"/>
    </font>
    <font>
      <b/>
      <sz val="9"/>
      <color theme="3"/>
      <name val="Calibri"/>
      <family val="2"/>
    </font>
    <font>
      <b/>
      <u/>
      <sz val="10"/>
      <color rgb="FF005F85"/>
      <name val="Calibri"/>
      <family val="2"/>
    </font>
    <font>
      <b/>
      <sz val="9"/>
      <color rgb="FF005F85"/>
      <name val="Calibri"/>
      <family val="2"/>
    </font>
    <font>
      <u/>
      <sz val="10"/>
      <color theme="1"/>
      <name val="Calibri"/>
      <family val="2"/>
    </font>
    <font>
      <b/>
      <sz val="18"/>
      <color rgb="FF005F85"/>
      <name val="Calibri"/>
      <family val="2"/>
    </font>
    <font>
      <sz val="10"/>
      <color rgb="FF005F85"/>
      <name val="Calibri"/>
      <family val="2"/>
    </font>
    <font>
      <sz val="11"/>
      <color rgb="FF005F85"/>
      <name val="Calibri"/>
      <family val="2"/>
    </font>
  </fonts>
  <fills count="15">
    <fill>
      <patternFill patternType="none"/>
    </fill>
    <fill>
      <patternFill patternType="gray125"/>
    </fill>
    <fill>
      <patternFill patternType="solid">
        <fgColor theme="0"/>
        <bgColor indexed="64"/>
      </patternFill>
    </fill>
    <fill>
      <patternFill patternType="solid">
        <f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C99"/>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0F1F1"/>
        <bgColor indexed="64"/>
      </patternFill>
    </fill>
    <fill>
      <patternFill patternType="solid">
        <fgColor rgb="FF5EAD35"/>
        <bgColor indexed="64"/>
      </patternFill>
    </fill>
    <fill>
      <patternFill patternType="solid">
        <fgColor rgb="FFFABB00"/>
        <bgColor indexed="64"/>
      </patternFill>
    </fill>
  </fills>
  <borders count="91">
    <border>
      <left/>
      <right/>
      <top/>
      <bottom/>
      <diagonal/>
    </border>
    <border>
      <left/>
      <right/>
      <top/>
      <bottom style="thick">
        <color theme="4"/>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rgb="FF3F3F3F"/>
      </top>
      <bottom style="thin">
        <color rgb="FF3F3F3F"/>
      </bottom>
      <diagonal/>
    </border>
    <border>
      <left/>
      <right style="thin">
        <color indexed="64"/>
      </right>
      <top style="thin">
        <color rgb="FF3F3F3F"/>
      </top>
      <bottom style="thin">
        <color rgb="FF3F3F3F"/>
      </bottom>
      <diagonal/>
    </border>
    <border>
      <left/>
      <right style="thin">
        <color rgb="FF3F3F3F"/>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rgb="FF3F3F3F"/>
      </left>
      <right/>
      <top style="thin">
        <color rgb="FF3F3F3F"/>
      </top>
      <bottom style="thin">
        <color rgb="FF3F3F3F"/>
      </bottom>
      <diagonal/>
    </border>
    <border>
      <left style="thin">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style="thin">
        <color indexed="64"/>
      </left>
      <right/>
      <top/>
      <bottom/>
      <diagonal/>
    </border>
    <border>
      <left style="thin">
        <color rgb="FF3F3F3F"/>
      </left>
      <right style="thin">
        <color rgb="FF3F3F3F"/>
      </right>
      <top style="thin">
        <color rgb="FF3F3F3F"/>
      </top>
      <bottom/>
      <diagonal/>
    </border>
    <border>
      <left style="thin">
        <color indexed="64"/>
      </left>
      <right style="thin">
        <color indexed="64"/>
      </right>
      <top style="thin">
        <color indexed="64"/>
      </top>
      <bottom/>
      <diagonal/>
    </border>
    <border>
      <left style="thin">
        <color rgb="FF3F3F3F"/>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3F3F3F"/>
      </right>
      <top/>
      <bottom/>
      <diagonal/>
    </border>
    <border>
      <left/>
      <right style="thin">
        <color rgb="FF3F3F3F"/>
      </right>
      <top style="thin">
        <color rgb="FF3F3F3F"/>
      </top>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rgb="FF3F3F3F"/>
      </bottom>
      <diagonal/>
    </border>
    <border>
      <left/>
      <right/>
      <top style="thin">
        <color indexed="64"/>
      </top>
      <bottom style="thin">
        <color rgb="FF3F3F3F"/>
      </bottom>
      <diagonal/>
    </border>
    <border>
      <left style="thin">
        <color rgb="FF3F3F3F"/>
      </left>
      <right style="thin">
        <color rgb="FF3F3F3F"/>
      </right>
      <top/>
      <bottom/>
      <diagonal/>
    </border>
    <border>
      <left/>
      <right style="thin">
        <color indexed="64"/>
      </right>
      <top style="thin">
        <color indexed="64"/>
      </top>
      <bottom style="thin">
        <color rgb="FF3F3F3F"/>
      </bottom>
      <diagonal/>
    </border>
    <border>
      <left/>
      <right/>
      <top style="thin">
        <color indexed="64"/>
      </top>
      <bottom style="thin">
        <color indexed="64"/>
      </bottom>
      <diagonal/>
    </border>
    <border>
      <left style="thin">
        <color indexed="64"/>
      </left>
      <right/>
      <top style="medium">
        <color indexed="64"/>
      </top>
      <bottom/>
      <diagonal/>
    </border>
    <border>
      <left style="thin">
        <color rgb="FF3F3F3F"/>
      </left>
      <right/>
      <top style="thin">
        <color indexed="64"/>
      </top>
      <bottom style="thin">
        <color rgb="FF3F3F3F"/>
      </bottom>
      <diagonal/>
    </border>
    <border>
      <left/>
      <right style="thin">
        <color rgb="FF3F3F3F"/>
      </right>
      <top style="thin">
        <color indexed="64"/>
      </top>
      <bottom style="thin">
        <color rgb="FF3F3F3F"/>
      </bottom>
      <diagonal/>
    </border>
    <border>
      <left style="thin">
        <color rgb="FF3F3F3F"/>
      </left>
      <right/>
      <top style="thin">
        <color rgb="FF3F3F3F"/>
      </top>
      <bottom/>
      <diagonal/>
    </border>
    <border>
      <left style="thin">
        <color rgb="FF3F3F3F"/>
      </left>
      <right/>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right/>
      <top style="thin">
        <color rgb="FF3F3F3F"/>
      </top>
      <bottom style="thin">
        <color indexed="64"/>
      </bottom>
      <diagonal/>
    </border>
    <border>
      <left style="thin">
        <color rgb="FF3F3F3F"/>
      </left>
      <right style="thin">
        <color indexed="64"/>
      </right>
      <top style="thin">
        <color rgb="FF3F3F3F"/>
      </top>
      <bottom style="thin">
        <color rgb="FF3F3F3F"/>
      </bottom>
      <diagonal/>
    </border>
    <border>
      <left/>
      <right/>
      <top/>
      <bottom style="thin">
        <color rgb="FF3F3F3F"/>
      </bottom>
      <diagonal/>
    </border>
    <border>
      <left style="thin">
        <color rgb="FF3F3F3F"/>
      </left>
      <right/>
      <top style="thin">
        <color indexed="64"/>
      </top>
      <bottom style="thin">
        <color indexed="64"/>
      </bottom>
      <diagonal/>
    </border>
    <border>
      <left style="thin">
        <color rgb="FF3F3F3F"/>
      </left>
      <right style="thin">
        <color indexed="64"/>
      </right>
      <top/>
      <bottom style="medium">
        <color indexed="64"/>
      </bottom>
      <diagonal/>
    </border>
    <border>
      <left style="thin">
        <color rgb="FF3F3F3F"/>
      </left>
      <right style="thin">
        <color indexed="64"/>
      </right>
      <top style="medium">
        <color indexed="64"/>
      </top>
      <bottom/>
      <diagonal/>
    </border>
    <border>
      <left style="thin">
        <color rgb="FF3F3F3F"/>
      </left>
      <right/>
      <top style="thin">
        <color rgb="FF3F3F3F"/>
      </top>
      <bottom style="thin">
        <color indexed="64"/>
      </bottom>
      <diagonal/>
    </border>
    <border>
      <left/>
      <right style="thin">
        <color rgb="FF3F3F3F"/>
      </right>
      <top style="thin">
        <color rgb="FF3F3F3F"/>
      </top>
      <bottom style="thin">
        <color indexed="64"/>
      </bottom>
      <diagonal/>
    </border>
    <border>
      <left/>
      <right/>
      <top/>
      <bottom style="thick">
        <color theme="4" tint="0.499984740745262"/>
      </bottom>
      <diagonal/>
    </border>
    <border>
      <left style="thin">
        <color indexed="64"/>
      </left>
      <right style="thin">
        <color indexed="64"/>
      </right>
      <top style="thin">
        <color rgb="FF3F3F3F"/>
      </top>
      <bottom/>
      <diagonal/>
    </border>
    <border>
      <left style="thin">
        <color indexed="64"/>
      </left>
      <right style="thin">
        <color indexed="64"/>
      </right>
      <top/>
      <bottom style="thin">
        <color rgb="FF3F3F3F"/>
      </bottom>
      <diagonal/>
    </border>
    <border>
      <left style="thick">
        <color auto="1"/>
      </left>
      <right/>
      <top/>
      <bottom/>
      <diagonal/>
    </border>
    <border>
      <left style="thick">
        <color auto="1"/>
      </left>
      <right/>
      <top style="thin">
        <color indexed="64"/>
      </top>
      <bottom/>
      <diagonal/>
    </border>
    <border>
      <left style="thick">
        <color auto="1"/>
      </left>
      <right/>
      <top/>
      <bottom style="thin">
        <color indexed="64"/>
      </bottom>
      <diagonal/>
    </border>
    <border>
      <left/>
      <right/>
      <top style="thick">
        <color auto="1"/>
      </top>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right/>
      <top/>
      <bottom style="thick">
        <color rgb="FF009BD5"/>
      </bottom>
      <diagonal/>
    </border>
    <border>
      <left style="thin">
        <color indexed="64"/>
      </left>
      <right/>
      <top style="thick">
        <color rgb="FF009BD5"/>
      </top>
      <bottom style="thin">
        <color indexed="64"/>
      </bottom>
      <diagonal/>
    </border>
    <border>
      <left/>
      <right/>
      <top style="thick">
        <color rgb="FF009BD5"/>
      </top>
      <bottom style="thin">
        <color indexed="64"/>
      </bottom>
      <diagonal/>
    </border>
    <border>
      <left/>
      <right style="thin">
        <color indexed="64"/>
      </right>
      <top style="thick">
        <color rgb="FF009BD5"/>
      </top>
      <bottom style="thin">
        <color indexed="64"/>
      </bottom>
      <diagonal/>
    </border>
    <border>
      <left style="thin">
        <color indexed="64"/>
      </left>
      <right/>
      <top style="thin">
        <color indexed="64"/>
      </top>
      <bottom style="thick">
        <color rgb="FF009BD5"/>
      </bottom>
      <diagonal/>
    </border>
    <border>
      <left/>
      <right/>
      <top style="thin">
        <color indexed="64"/>
      </top>
      <bottom style="thick">
        <color rgb="FF009BD5"/>
      </bottom>
      <diagonal/>
    </border>
    <border>
      <left/>
      <right style="thin">
        <color indexed="64"/>
      </right>
      <top style="thin">
        <color indexed="64"/>
      </top>
      <bottom style="thick">
        <color rgb="FF009BD5"/>
      </bottom>
      <diagonal/>
    </border>
    <border>
      <left/>
      <right/>
      <top/>
      <bottom style="medium">
        <color rgb="FF009BD5"/>
      </bottom>
      <diagonal/>
    </border>
    <border>
      <left/>
      <right/>
      <top/>
      <bottom style="medium">
        <color theme="1"/>
      </bottom>
      <diagonal/>
    </border>
    <border>
      <left/>
      <right style="medium">
        <color indexed="64"/>
      </right>
      <top/>
      <bottom style="medium">
        <color rgb="FF009BD5"/>
      </bottom>
      <diagonal/>
    </border>
  </borders>
  <cellStyleXfs count="10">
    <xf numFmtId="0" fontId="0" fillId="0" borderId="0"/>
    <xf numFmtId="0" fontId="1" fillId="0" borderId="1" applyNumberFormat="0" applyFill="0" applyAlignment="0" applyProtection="0"/>
    <xf numFmtId="0" fontId="2" fillId="0" borderId="2" applyNumberFormat="0" applyFill="0" applyAlignment="0" applyProtection="0"/>
    <xf numFmtId="9" fontId="3" fillId="0" borderId="0" applyFont="0" applyFill="0" applyBorder="0" applyAlignment="0" applyProtection="0"/>
    <xf numFmtId="0" fontId="2" fillId="0" borderId="0" applyNumberFormat="0" applyFill="0" applyBorder="0" applyAlignment="0" applyProtection="0"/>
    <xf numFmtId="0" fontId="4" fillId="3" borderId="3" applyNumberFormat="0" applyAlignment="0" applyProtection="0"/>
    <xf numFmtId="0" fontId="6" fillId="0" borderId="0" applyNumberFormat="0" applyFill="0" applyBorder="0" applyAlignment="0" applyProtection="0"/>
    <xf numFmtId="0" fontId="7" fillId="6" borderId="26" applyNumberFormat="0" applyAlignment="0" applyProtection="0"/>
    <xf numFmtId="0" fontId="9" fillId="0" borderId="0" applyNumberFormat="0" applyFill="0" applyBorder="0" applyAlignment="0" applyProtection="0"/>
    <xf numFmtId="0" fontId="10" fillId="0" borderId="68" applyNumberFormat="0" applyFill="0" applyAlignment="0" applyProtection="0"/>
  </cellStyleXfs>
  <cellXfs count="676">
    <xf numFmtId="0" fontId="0" fillId="0" borderId="0" xfId="0"/>
    <xf numFmtId="0" fontId="0" fillId="4" borderId="0"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0" xfId="0" applyFill="1" applyBorder="1"/>
    <xf numFmtId="0" fontId="0" fillId="2" borderId="17" xfId="0" applyFill="1" applyBorder="1"/>
    <xf numFmtId="0" fontId="0" fillId="2" borderId="18" xfId="0" applyFill="1" applyBorder="1"/>
    <xf numFmtId="0" fontId="0" fillId="2" borderId="8" xfId="0" applyFill="1" applyBorder="1"/>
    <xf numFmtId="0" fontId="0" fillId="2" borderId="19" xfId="0" applyFill="1" applyBorder="1"/>
    <xf numFmtId="0" fontId="0" fillId="4" borderId="0" xfId="0" applyFill="1"/>
    <xf numFmtId="0" fontId="8" fillId="2" borderId="0" xfId="0" applyFont="1" applyFill="1" applyBorder="1"/>
    <xf numFmtId="0" fontId="5" fillId="0" borderId="0" xfId="0" applyFont="1"/>
    <xf numFmtId="0" fontId="5" fillId="4" borderId="0" xfId="0" applyFont="1" applyFill="1" applyBorder="1"/>
    <xf numFmtId="0" fontId="8" fillId="2" borderId="13" xfId="0" applyFont="1" applyFill="1" applyBorder="1"/>
    <xf numFmtId="0" fontId="8" fillId="2" borderId="14" xfId="0" applyFont="1" applyFill="1" applyBorder="1"/>
    <xf numFmtId="0" fontId="8" fillId="2" borderId="16" xfId="0" applyFont="1" applyFill="1" applyBorder="1"/>
    <xf numFmtId="0" fontId="8" fillId="2" borderId="18" xfId="0" applyFont="1" applyFill="1" applyBorder="1"/>
    <xf numFmtId="0" fontId="8" fillId="2" borderId="8" xfId="0" applyFont="1" applyFill="1" applyBorder="1"/>
    <xf numFmtId="0" fontId="0" fillId="0" borderId="0" xfId="0"/>
    <xf numFmtId="0" fontId="0" fillId="0" borderId="0" xfId="0"/>
    <xf numFmtId="0" fontId="0" fillId="0" borderId="0" xfId="0" applyAlignment="1">
      <alignment horizontal="left"/>
    </xf>
    <xf numFmtId="0" fontId="0" fillId="0" borderId="0" xfId="0" applyFont="1"/>
    <xf numFmtId="0" fontId="0" fillId="0" borderId="0" xfId="0" applyAlignment="1">
      <alignment horizontal="left" vertical="center"/>
    </xf>
    <xf numFmtId="0" fontId="0" fillId="0" borderId="0" xfId="0" applyFont="1" applyAlignment="1">
      <alignment horizontal="left"/>
    </xf>
    <xf numFmtId="0" fontId="9" fillId="4" borderId="0" xfId="8" applyFill="1" applyBorder="1"/>
    <xf numFmtId="0" fontId="0" fillId="0" borderId="0" xfId="0"/>
    <xf numFmtId="0" fontId="0" fillId="0" borderId="0" xfId="0"/>
    <xf numFmtId="0" fontId="0" fillId="0" borderId="0" xfId="0"/>
    <xf numFmtId="0" fontId="12" fillId="0" borderId="0" xfId="0" applyFont="1"/>
    <xf numFmtId="0" fontId="8" fillId="2" borderId="0" xfId="0" applyFont="1" applyFill="1" applyBorder="1" applyAlignment="1">
      <alignment vertical="top" wrapText="1"/>
    </xf>
    <xf numFmtId="0" fontId="8" fillId="2" borderId="8" xfId="0" applyFont="1" applyFill="1" applyBorder="1" applyAlignment="1">
      <alignment vertical="top" wrapText="1"/>
    </xf>
    <xf numFmtId="0" fontId="24" fillId="2" borderId="0" xfId="0" applyFont="1" applyFill="1" applyBorder="1"/>
    <xf numFmtId="0" fontId="19" fillId="2" borderId="0" xfId="0" applyFont="1" applyFill="1" applyBorder="1"/>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24" fillId="4" borderId="71" xfId="0" applyFont="1" applyFill="1" applyBorder="1"/>
    <xf numFmtId="0" fontId="24" fillId="4" borderId="0" xfId="0" applyFont="1" applyFill="1" applyBorder="1"/>
    <xf numFmtId="0" fontId="24" fillId="4" borderId="0" xfId="0" applyFont="1" applyFill="1"/>
    <xf numFmtId="0" fontId="24" fillId="0" borderId="0" xfId="0" applyFont="1" applyBorder="1"/>
    <xf numFmtId="0" fontId="24" fillId="0" borderId="0" xfId="0" applyFont="1" applyBorder="1" applyAlignment="1">
      <alignment horizontal="center"/>
    </xf>
    <xf numFmtId="0" fontId="27" fillId="0" borderId="0" xfId="0" applyFont="1" applyBorder="1" applyAlignment="1">
      <alignment horizontal="center" vertical="center" wrapText="1"/>
    </xf>
    <xf numFmtId="0" fontId="28" fillId="0" borderId="0" xfId="0" applyFont="1" applyFill="1" applyAlignment="1">
      <alignment horizontal="center" vertical="center" wrapText="1"/>
    </xf>
    <xf numFmtId="0" fontId="30" fillId="0" borderId="0" xfId="0" applyFont="1" applyAlignment="1">
      <alignment horizontal="center"/>
    </xf>
    <xf numFmtId="0" fontId="32" fillId="0" borderId="0" xfId="0" applyFont="1" applyAlignment="1">
      <alignment horizontal="center"/>
    </xf>
    <xf numFmtId="0" fontId="33" fillId="0" borderId="88" xfId="2" applyFont="1" applyBorder="1"/>
    <xf numFmtId="0" fontId="24" fillId="0" borderId="0" xfId="0" applyFont="1" applyBorder="1" applyAlignment="1">
      <alignment horizontal="center" vertical="center" wrapText="1"/>
    </xf>
    <xf numFmtId="0" fontId="33" fillId="0" borderId="0" xfId="2" applyFont="1" applyBorder="1"/>
    <xf numFmtId="0" fontId="33" fillId="0" borderId="0" xfId="2" applyFont="1" applyBorder="1" applyAlignment="1">
      <alignment horizontal="left"/>
    </xf>
    <xf numFmtId="0" fontId="33" fillId="0" borderId="0" xfId="2" applyFont="1" applyBorder="1" applyAlignment="1">
      <alignment horizontal="center"/>
    </xf>
    <xf numFmtId="0" fontId="35" fillId="9" borderId="36" xfId="2" applyFont="1" applyFill="1" applyBorder="1" applyAlignment="1">
      <alignment horizontal="left" vertical="center" wrapText="1"/>
    </xf>
    <xf numFmtId="0" fontId="35" fillId="9" borderId="4" xfId="2" applyFont="1" applyFill="1" applyBorder="1" applyAlignment="1">
      <alignment horizontal="left" vertical="center" wrapText="1"/>
    </xf>
    <xf numFmtId="0" fontId="35" fillId="9" borderId="39" xfId="2" applyFont="1" applyFill="1" applyBorder="1" applyAlignment="1">
      <alignment horizontal="left" vertical="center" wrapText="1"/>
    </xf>
    <xf numFmtId="0" fontId="24" fillId="2" borderId="0" xfId="0" applyFont="1" applyFill="1"/>
    <xf numFmtId="0" fontId="35" fillId="2" borderId="0" xfId="2" applyFont="1" applyFill="1" applyBorder="1" applyAlignment="1">
      <alignment horizontal="left" vertical="center" wrapText="1"/>
    </xf>
    <xf numFmtId="0" fontId="24" fillId="2" borderId="0" xfId="0" applyFont="1" applyFill="1" applyBorder="1" applyAlignment="1">
      <alignment horizontal="center"/>
    </xf>
    <xf numFmtId="0" fontId="24" fillId="2" borderId="0" xfId="0" applyFont="1" applyFill="1" applyAlignment="1">
      <alignment horizontal="center"/>
    </xf>
    <xf numFmtId="0" fontId="32" fillId="2" borderId="0" xfId="0" applyFont="1" applyFill="1" applyAlignment="1">
      <alignment horizontal="center"/>
    </xf>
    <xf numFmtId="0" fontId="24" fillId="2" borderId="0" xfId="0" applyFont="1" applyFill="1" applyAlignment="1">
      <alignment horizontal="left"/>
    </xf>
    <xf numFmtId="0" fontId="24" fillId="0" borderId="7" xfId="0" applyFont="1" applyBorder="1" applyAlignment="1">
      <alignment horizontal="center"/>
    </xf>
    <xf numFmtId="0" fontId="24" fillId="0" borderId="9" xfId="0" applyFont="1" applyBorder="1" applyAlignment="1">
      <alignment horizontal="center"/>
    </xf>
    <xf numFmtId="0" fontId="24" fillId="0" borderId="25" xfId="0" applyFont="1" applyBorder="1" applyAlignment="1">
      <alignment horizontal="center"/>
    </xf>
    <xf numFmtId="9" fontId="24" fillId="4" borderId="0" xfId="0" applyNumberFormat="1" applyFont="1" applyFill="1"/>
    <xf numFmtId="0" fontId="37" fillId="0" borderId="4" xfId="0" applyFont="1" applyBorder="1" applyAlignment="1">
      <alignment horizontal="center"/>
    </xf>
    <xf numFmtId="0" fontId="37" fillId="0" borderId="5"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4" fillId="0" borderId="29" xfId="0" applyFont="1" applyBorder="1" applyAlignment="1">
      <alignment horizontal="left"/>
    </xf>
    <xf numFmtId="0" fontId="32" fillId="4" borderId="71" xfId="0" applyFont="1" applyFill="1" applyBorder="1"/>
    <xf numFmtId="0" fontId="37" fillId="0" borderId="6" xfId="0" applyFont="1" applyBorder="1"/>
    <xf numFmtId="0" fontId="37" fillId="7" borderId="6" xfId="0" applyFont="1" applyFill="1" applyBorder="1" applyAlignment="1" applyProtection="1">
      <alignment horizontal="left" vertical="top" wrapText="1"/>
      <protection locked="0"/>
    </xf>
    <xf numFmtId="0" fontId="38" fillId="7" borderId="3" xfId="5" applyFont="1" applyFill="1" applyAlignment="1" applyProtection="1">
      <alignment horizontal="center"/>
      <protection locked="0"/>
    </xf>
    <xf numFmtId="0" fontId="38" fillId="7" borderId="24" xfId="5" applyFont="1" applyFill="1" applyBorder="1" applyAlignment="1" applyProtection="1">
      <alignment horizontal="center"/>
      <protection locked="0"/>
    </xf>
    <xf numFmtId="9" fontId="24" fillId="7" borderId="5" xfId="3" applyFont="1" applyFill="1" applyBorder="1" applyAlignment="1" applyProtection="1">
      <alignment horizontal="center" wrapText="1"/>
      <protection locked="0"/>
    </xf>
    <xf numFmtId="9" fontId="24" fillId="0" borderId="5" xfId="3" applyFont="1" applyBorder="1" applyAlignment="1">
      <alignment horizontal="center"/>
    </xf>
    <xf numFmtId="9" fontId="24" fillId="7" borderId="0" xfId="3" applyFont="1" applyFill="1" applyAlignment="1" applyProtection="1">
      <alignment horizontal="left" wrapText="1"/>
      <protection locked="0"/>
    </xf>
    <xf numFmtId="0" fontId="24" fillId="0" borderId="0" xfId="0" applyFont="1" applyFill="1" applyBorder="1" applyAlignment="1">
      <alignment wrapText="1"/>
    </xf>
    <xf numFmtId="9" fontId="32" fillId="4" borderId="71" xfId="3" applyFont="1" applyFill="1" applyBorder="1"/>
    <xf numFmtId="9" fontId="24" fillId="4" borderId="0" xfId="0" applyNumberFormat="1" applyFont="1" applyFill="1" applyBorder="1"/>
    <xf numFmtId="0" fontId="37" fillId="0" borderId="0" xfId="0" applyFont="1"/>
    <xf numFmtId="0" fontId="24" fillId="0" borderId="0" xfId="0" applyFont="1" applyAlignment="1">
      <alignment vertical="top"/>
    </xf>
    <xf numFmtId="0" fontId="24" fillId="0" borderId="29" xfId="0" applyFont="1" applyFill="1" applyBorder="1" applyAlignment="1">
      <alignment horizontal="left"/>
    </xf>
    <xf numFmtId="9" fontId="32" fillId="4" borderId="71" xfId="3" applyFont="1" applyFill="1" applyBorder="1" applyAlignment="1">
      <alignment horizontal="right"/>
    </xf>
    <xf numFmtId="0" fontId="24" fillId="0" borderId="10" xfId="0" applyFont="1" applyBorder="1" applyAlignment="1">
      <alignment horizontal="center"/>
    </xf>
    <xf numFmtId="0" fontId="37" fillId="7" borderId="6" xfId="0" applyFont="1" applyFill="1" applyBorder="1" applyAlignment="1" applyProtection="1">
      <alignment horizontal="left" vertical="center" wrapText="1"/>
      <protection locked="0"/>
    </xf>
    <xf numFmtId="9" fontId="24" fillId="7" borderId="29" xfId="3" applyFont="1" applyFill="1" applyBorder="1" applyAlignment="1" applyProtection="1">
      <alignment horizontal="left" wrapText="1"/>
      <protection locked="0"/>
    </xf>
    <xf numFmtId="0" fontId="37" fillId="0" borderId="0" xfId="0" applyFont="1" applyFill="1" applyBorder="1"/>
    <xf numFmtId="0" fontId="38" fillId="0" borderId="28" xfId="5" applyFont="1" applyFill="1" applyBorder="1" applyAlignment="1">
      <alignment horizontal="center" wrapText="1"/>
    </xf>
    <xf numFmtId="0" fontId="38" fillId="0" borderId="27" xfId="5" applyFont="1" applyFill="1" applyBorder="1" applyAlignment="1">
      <alignment horizontal="center" wrapText="1"/>
    </xf>
    <xf numFmtId="0" fontId="24" fillId="0" borderId="0" xfId="0" applyFont="1" applyFill="1" applyBorder="1" applyAlignment="1">
      <alignment horizontal="left"/>
    </xf>
    <xf numFmtId="0" fontId="38" fillId="7" borderId="43" xfId="5" applyFont="1" applyFill="1" applyBorder="1" applyAlignment="1" applyProtection="1">
      <alignment horizontal="center"/>
      <protection locked="0"/>
    </xf>
    <xf numFmtId="9" fontId="24" fillId="7" borderId="5" xfId="3" applyFont="1" applyFill="1" applyBorder="1" applyAlignment="1">
      <alignment horizontal="center" wrapText="1"/>
    </xf>
    <xf numFmtId="0" fontId="24" fillId="0" borderId="0" xfId="0" applyFont="1" applyBorder="1" applyAlignment="1">
      <alignment horizontal="left"/>
    </xf>
    <xf numFmtId="0" fontId="33" fillId="0" borderId="2" xfId="2" applyFont="1"/>
    <xf numFmtId="0" fontId="24" fillId="2" borderId="0" xfId="0" applyFont="1" applyFill="1" applyBorder="1" applyAlignment="1">
      <alignment horizontal="center" wrapText="1"/>
    </xf>
    <xf numFmtId="0" fontId="24" fillId="2" borderId="0" xfId="0" applyFont="1" applyFill="1" applyBorder="1" applyAlignment="1"/>
    <xf numFmtId="0" fontId="24" fillId="2" borderId="0" xfId="0" applyFont="1" applyFill="1" applyBorder="1" applyAlignment="1">
      <alignment horizontal="left"/>
    </xf>
    <xf numFmtId="0" fontId="24" fillId="0" borderId="0" xfId="0" applyFont="1" applyFill="1" applyBorder="1" applyAlignment="1">
      <alignment horizontal="right" vertical="top" wrapText="1"/>
    </xf>
    <xf numFmtId="0" fontId="33" fillId="0" borderId="2" xfId="2" applyFont="1" applyAlignment="1"/>
    <xf numFmtId="0" fontId="24" fillId="0" borderId="53" xfId="0" applyFont="1" applyBorder="1" applyAlignment="1">
      <alignment horizontal="left"/>
    </xf>
    <xf numFmtId="0" fontId="37" fillId="7" borderId="6" xfId="0" applyFont="1" applyFill="1" applyBorder="1" applyAlignment="1" applyProtection="1">
      <alignment horizontal="left" vertical="top" wrapText="1"/>
    </xf>
    <xf numFmtId="9" fontId="24" fillId="7" borderId="0" xfId="3" applyFont="1" applyFill="1" applyAlignment="1" applyProtection="1">
      <protection locked="0"/>
    </xf>
    <xf numFmtId="0" fontId="24" fillId="0" borderId="29" xfId="0" applyFont="1" applyFill="1" applyBorder="1" applyAlignment="1"/>
    <xf numFmtId="0" fontId="24" fillId="8" borderId="0" xfId="0" applyFont="1" applyFill="1" applyBorder="1" applyAlignment="1">
      <alignment horizontal="left" wrapText="1"/>
    </xf>
    <xf numFmtId="9" fontId="24" fillId="0" borderId="0" xfId="3" applyFont="1" applyBorder="1" applyAlignment="1">
      <alignment horizontal="center"/>
    </xf>
    <xf numFmtId="0" fontId="24" fillId="0" borderId="11" xfId="0" applyFont="1" applyBorder="1" applyAlignment="1">
      <alignment horizontal="center"/>
    </xf>
    <xf numFmtId="0" fontId="37" fillId="0" borderId="0" xfId="0" applyFont="1" applyBorder="1"/>
    <xf numFmtId="0" fontId="24" fillId="0" borderId="0" xfId="0" applyFont="1" applyAlignment="1"/>
    <xf numFmtId="0" fontId="33" fillId="0" borderId="8" xfId="4" applyFont="1" applyBorder="1" applyAlignment="1"/>
    <xf numFmtId="0" fontId="24" fillId="8" borderId="29" xfId="0" applyFont="1" applyFill="1" applyBorder="1" applyAlignment="1">
      <alignment horizontal="left" wrapText="1"/>
    </xf>
    <xf numFmtId="0" fontId="24" fillId="0" borderId="0" xfId="0" applyFont="1" applyAlignment="1">
      <alignment horizontal="right"/>
    </xf>
    <xf numFmtId="0" fontId="24" fillId="0" borderId="0" xfId="0" applyFont="1" applyAlignment="1">
      <alignment vertical="center"/>
    </xf>
    <xf numFmtId="0" fontId="24" fillId="7" borderId="62" xfId="0" applyFont="1" applyFill="1" applyBorder="1" applyAlignment="1">
      <alignment horizontal="right" vertical="center" wrapText="1"/>
    </xf>
    <xf numFmtId="0" fontId="24" fillId="4" borderId="74" xfId="0" applyFont="1" applyFill="1" applyBorder="1" applyAlignment="1">
      <alignment horizontal="right"/>
    </xf>
    <xf numFmtId="0" fontId="24" fillId="4" borderId="74" xfId="0" applyFont="1" applyFill="1" applyBorder="1" applyAlignment="1">
      <alignment horizontal="center"/>
    </xf>
    <xf numFmtId="0" fontId="24" fillId="4" borderId="74" xfId="0" applyFont="1" applyFill="1" applyBorder="1" applyAlignment="1"/>
    <xf numFmtId="0" fontId="24" fillId="4" borderId="74" xfId="0" applyFont="1" applyFill="1" applyBorder="1" applyAlignment="1">
      <alignment horizontal="left"/>
    </xf>
    <xf numFmtId="0" fontId="24" fillId="4" borderId="74" xfId="0" applyFont="1" applyFill="1" applyBorder="1"/>
    <xf numFmtId="0" fontId="24" fillId="4" borderId="0" xfId="0" applyFont="1" applyFill="1" applyBorder="1" applyAlignment="1">
      <alignment horizontal="right"/>
    </xf>
    <xf numFmtId="0" fontId="24" fillId="4" borderId="0" xfId="0" applyFont="1" applyFill="1" applyBorder="1" applyAlignment="1">
      <alignment horizontal="center"/>
    </xf>
    <xf numFmtId="0" fontId="24" fillId="4" borderId="0" xfId="0" applyFont="1" applyFill="1" applyBorder="1" applyAlignment="1">
      <alignment horizontal="left"/>
    </xf>
    <xf numFmtId="0" fontId="24" fillId="4" borderId="0" xfId="0" applyFont="1" applyFill="1" applyAlignment="1">
      <alignment horizontal="right"/>
    </xf>
    <xf numFmtId="0" fontId="41" fillId="4" borderId="0" xfId="0" applyFont="1" applyFill="1" applyAlignment="1">
      <alignment horizontal="center"/>
    </xf>
    <xf numFmtId="0" fontId="24" fillId="4" borderId="0" xfId="0" applyFont="1" applyFill="1" applyAlignment="1">
      <alignment horizontal="center"/>
    </xf>
    <xf numFmtId="0" fontId="24" fillId="4" borderId="0" xfId="0" applyFont="1" applyFill="1" applyAlignment="1">
      <alignment horizontal="left"/>
    </xf>
    <xf numFmtId="0" fontId="24" fillId="0" borderId="52" xfId="0" applyFont="1" applyBorder="1" applyAlignment="1">
      <alignment horizontal="center" vertical="center"/>
    </xf>
    <xf numFmtId="0" fontId="24" fillId="0" borderId="0" xfId="0" applyFont="1" applyBorder="1" applyAlignment="1">
      <alignment horizontal="center" vertical="center"/>
    </xf>
    <xf numFmtId="0" fontId="24" fillId="4" borderId="16" xfId="0" applyFont="1" applyFill="1" applyBorder="1"/>
    <xf numFmtId="0" fontId="43" fillId="2" borderId="0" xfId="1" applyFont="1" applyFill="1" applyBorder="1" applyAlignment="1">
      <alignment horizontal="center" wrapText="1"/>
    </xf>
    <xf numFmtId="0" fontId="43" fillId="2" borderId="0" xfId="1" applyFont="1" applyFill="1" applyBorder="1" applyAlignment="1">
      <alignment horizontal="center" vertical="center" wrapText="1"/>
    </xf>
    <xf numFmtId="0" fontId="33" fillId="0" borderId="0" xfId="2" applyFont="1" applyBorder="1" applyAlignment="1">
      <alignment horizontal="left" wrapText="1"/>
    </xf>
    <xf numFmtId="0" fontId="33" fillId="0" borderId="0" xfId="2" applyFont="1" applyBorder="1" applyAlignment="1">
      <alignment horizontal="center" vertical="center" wrapText="1"/>
    </xf>
    <xf numFmtId="0" fontId="24" fillId="0" borderId="0" xfId="0" applyFont="1" applyFill="1" applyBorder="1"/>
    <xf numFmtId="0" fontId="24" fillId="0" borderId="0" xfId="0" applyFont="1" applyFill="1" applyBorder="1" applyAlignment="1">
      <alignment vertical="top"/>
    </xf>
    <xf numFmtId="0" fontId="37" fillId="0" borderId="0" xfId="0" applyFont="1" applyBorder="1" applyAlignment="1">
      <alignment horizontal="left" wrapText="1"/>
    </xf>
    <xf numFmtId="0" fontId="24" fillId="4" borderId="0" xfId="0" applyFont="1" applyFill="1" applyAlignment="1">
      <alignment wrapText="1"/>
    </xf>
    <xf numFmtId="0" fontId="42" fillId="0" borderId="0" xfId="0" applyFont="1" applyBorder="1"/>
    <xf numFmtId="0" fontId="30" fillId="0" borderId="0" xfId="0" applyFont="1" applyBorder="1" applyAlignment="1">
      <alignment horizontal="center"/>
    </xf>
    <xf numFmtId="0" fontId="42" fillId="2" borderId="0" xfId="0" applyFont="1" applyFill="1" applyBorder="1"/>
    <xf numFmtId="0" fontId="42" fillId="2" borderId="0" xfId="0" applyFont="1" applyFill="1" applyBorder="1" applyAlignment="1">
      <alignment horizontal="center"/>
    </xf>
    <xf numFmtId="0" fontId="35" fillId="0" borderId="0" xfId="0" applyFont="1" applyBorder="1"/>
    <xf numFmtId="0" fontId="35" fillId="0" borderId="0" xfId="0" applyFont="1" applyBorder="1" applyAlignment="1">
      <alignment horizontal="center"/>
    </xf>
    <xf numFmtId="0" fontId="33" fillId="0" borderId="0" xfId="4" applyFont="1" applyBorder="1" applyAlignment="1"/>
    <xf numFmtId="0" fontId="24" fillId="0" borderId="0" xfId="0" applyFont="1" applyBorder="1" applyAlignment="1">
      <alignment wrapText="1"/>
    </xf>
    <xf numFmtId="0" fontId="33" fillId="0" borderId="8" xfId="4" applyFont="1" applyBorder="1" applyAlignment="1">
      <alignment horizontal="center" vertical="center"/>
    </xf>
    <xf numFmtId="0" fontId="24" fillId="0" borderId="48" xfId="0" applyFont="1" applyBorder="1" applyAlignment="1">
      <alignment horizontal="center" vertical="center"/>
    </xf>
    <xf numFmtId="0" fontId="24" fillId="0" borderId="11" xfId="0" applyFont="1" applyBorder="1" applyAlignment="1">
      <alignment horizontal="center" vertical="center"/>
    </xf>
    <xf numFmtId="0" fontId="24" fillId="0" borderId="4" xfId="0" applyFont="1" applyBorder="1"/>
    <xf numFmtId="0" fontId="24" fillId="0" borderId="29" xfId="0" applyFont="1" applyBorder="1" applyAlignment="1">
      <alignment vertical="top"/>
    </xf>
    <xf numFmtId="0" fontId="24" fillId="0" borderId="0" xfId="0" applyFont="1" applyBorder="1" applyAlignment="1">
      <alignment vertical="top"/>
    </xf>
    <xf numFmtId="0" fontId="24" fillId="0" borderId="53" xfId="0" applyFont="1" applyBorder="1"/>
    <xf numFmtId="0" fontId="24" fillId="0" borderId="60" xfId="0" applyFont="1" applyBorder="1" applyAlignment="1">
      <alignment horizontal="center" vertical="center"/>
    </xf>
    <xf numFmtId="0" fontId="24" fillId="5" borderId="33" xfId="0" applyFont="1" applyFill="1" applyBorder="1" applyAlignment="1" applyProtection="1">
      <alignment horizontal="center"/>
      <protection locked="0"/>
    </xf>
    <xf numFmtId="0" fontId="37" fillId="0" borderId="0" xfId="0" applyFont="1" applyBorder="1" applyAlignment="1">
      <alignment wrapText="1"/>
    </xf>
    <xf numFmtId="0" fontId="24" fillId="0" borderId="0" xfId="0" applyFont="1" applyFill="1" applyBorder="1" applyAlignment="1">
      <alignment vertical="top" wrapText="1"/>
    </xf>
    <xf numFmtId="0" fontId="24" fillId="0" borderId="28" xfId="0" applyFont="1" applyBorder="1" applyAlignment="1">
      <alignment horizontal="center" vertical="center"/>
    </xf>
    <xf numFmtId="0" fontId="24" fillId="0" borderId="49" xfId="0" applyFont="1" applyBorder="1" applyAlignment="1">
      <alignment horizontal="center" vertical="center"/>
    </xf>
    <xf numFmtId="0" fontId="24" fillId="8" borderId="0" xfId="0" applyFont="1" applyFill="1" applyBorder="1" applyAlignment="1">
      <alignment wrapText="1"/>
    </xf>
    <xf numFmtId="0" fontId="24" fillId="0" borderId="62" xfId="0" applyFont="1" applyBorder="1" applyAlignment="1">
      <alignment horizontal="center" vertical="center"/>
    </xf>
    <xf numFmtId="0" fontId="24" fillId="0" borderId="0" xfId="0" applyFont="1" applyBorder="1" applyAlignment="1"/>
    <xf numFmtId="0" fontId="24" fillId="0" borderId="8" xfId="0" applyFont="1" applyBorder="1" applyAlignment="1">
      <alignment horizontal="center"/>
    </xf>
    <xf numFmtId="0" fontId="24" fillId="0" borderId="14" xfId="0" applyFont="1" applyBorder="1" applyAlignment="1">
      <alignment horizontal="center"/>
    </xf>
    <xf numFmtId="0" fontId="24" fillId="0" borderId="53" xfId="0" applyFont="1" applyBorder="1" applyAlignment="1">
      <alignment vertical="top"/>
    </xf>
    <xf numFmtId="0" fontId="24" fillId="0" borderId="14" xfId="0" applyFont="1" applyFill="1" applyBorder="1" applyAlignment="1">
      <alignment vertical="top" wrapText="1"/>
    </xf>
    <xf numFmtId="0" fontId="24" fillId="7" borderId="53" xfId="0" applyFont="1" applyFill="1" applyBorder="1" applyAlignment="1">
      <alignment vertical="top" wrapText="1"/>
    </xf>
    <xf numFmtId="0" fontId="24" fillId="0" borderId="51" xfId="0" applyFont="1" applyBorder="1" applyAlignment="1">
      <alignment horizontal="center" vertical="center"/>
    </xf>
    <xf numFmtId="0" fontId="24" fillId="0" borderId="29" xfId="0" applyFont="1" applyBorder="1"/>
    <xf numFmtId="0" fontId="24" fillId="0" borderId="8" xfId="0" applyFont="1" applyBorder="1"/>
    <xf numFmtId="0" fontId="24" fillId="0" borderId="8" xfId="0" applyFont="1" applyBorder="1" applyAlignment="1">
      <alignment horizontal="center" vertical="center"/>
    </xf>
    <xf numFmtId="0" fontId="24" fillId="4" borderId="0" xfId="0" applyFont="1" applyFill="1" applyAlignment="1">
      <alignment horizontal="center" vertical="center"/>
    </xf>
    <xf numFmtId="0" fontId="33" fillId="0" borderId="88" xfId="2" applyFont="1" applyBorder="1" applyAlignment="1">
      <alignment horizontal="center" vertical="center" wrapText="1"/>
    </xf>
    <xf numFmtId="0" fontId="33" fillId="0" borderId="88" xfId="2" applyFont="1" applyBorder="1" applyAlignment="1">
      <alignment horizontal="left" wrapText="1"/>
    </xf>
    <xf numFmtId="0" fontId="48" fillId="0" borderId="0"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33" fillId="0" borderId="0" xfId="4" applyFont="1" applyBorder="1" applyAlignment="1">
      <alignment horizontal="left"/>
    </xf>
    <xf numFmtId="0" fontId="37" fillId="0" borderId="14" xfId="0" applyFont="1" applyBorder="1" applyAlignment="1">
      <alignment horizontal="center" vertical="center"/>
    </xf>
    <xf numFmtId="0" fontId="37" fillId="0" borderId="59" xfId="0" applyFont="1" applyBorder="1" applyAlignment="1">
      <alignment horizontal="center" vertical="center"/>
    </xf>
    <xf numFmtId="0" fontId="24" fillId="0" borderId="53" xfId="0" applyFont="1" applyBorder="1" applyAlignment="1">
      <alignment horizontal="center" vertical="center"/>
    </xf>
    <xf numFmtId="0" fontId="24" fillId="0" borderId="59" xfId="0" applyFont="1" applyBorder="1" applyAlignment="1">
      <alignment horizontal="center" vertical="center"/>
    </xf>
    <xf numFmtId="0" fontId="24" fillId="0" borderId="53" xfId="0" applyFont="1" applyBorder="1" applyAlignment="1">
      <alignment horizontal="center"/>
    </xf>
    <xf numFmtId="0" fontId="37" fillId="0" borderId="0" xfId="0" applyFont="1" applyBorder="1" applyAlignment="1">
      <alignment horizontal="left" wrapText="1"/>
    </xf>
    <xf numFmtId="0" fontId="38" fillId="2" borderId="0" xfId="5" applyFont="1" applyFill="1" applyBorder="1" applyAlignment="1" applyProtection="1">
      <alignment vertical="center"/>
      <protection locked="0"/>
    </xf>
    <xf numFmtId="0" fontId="38" fillId="2" borderId="39" xfId="5" applyFont="1" applyFill="1" applyBorder="1" applyAlignment="1" applyProtection="1">
      <alignment vertical="center"/>
      <protection locked="0"/>
    </xf>
    <xf numFmtId="0" fontId="37" fillId="0" borderId="0" xfId="0" applyFont="1" applyBorder="1" applyAlignment="1">
      <alignment horizontal="center" vertical="center"/>
    </xf>
    <xf numFmtId="0" fontId="24" fillId="0" borderId="29" xfId="0" applyFont="1" applyBorder="1" applyAlignment="1">
      <alignment horizontal="center" vertical="center"/>
    </xf>
    <xf numFmtId="0" fontId="24" fillId="0" borderId="4" xfId="0" applyFont="1" applyBorder="1" applyAlignment="1">
      <alignment horizontal="center" vertical="center"/>
    </xf>
    <xf numFmtId="0" fontId="24" fillId="0" borderId="29" xfId="0" applyFont="1" applyBorder="1" applyAlignment="1">
      <alignment horizontal="center"/>
    </xf>
    <xf numFmtId="0" fontId="38" fillId="0" borderId="0" xfId="5" applyFont="1" applyFill="1" applyBorder="1" applyAlignment="1">
      <alignment horizontal="center" vertical="center"/>
    </xf>
    <xf numFmtId="0" fontId="32" fillId="0" borderId="0" xfId="0" applyFont="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24" fillId="0" borderId="23" xfId="0" applyFont="1" applyBorder="1" applyAlignment="1">
      <alignment horizontal="center" vertical="center"/>
    </xf>
    <xf numFmtId="9" fontId="24" fillId="0" borderId="0" xfId="3" applyFont="1" applyBorder="1" applyAlignment="1">
      <alignment horizontal="center" vertical="center"/>
    </xf>
    <xf numFmtId="9" fontId="24" fillId="7" borderId="0" xfId="3" applyFont="1" applyFill="1" applyAlignment="1" applyProtection="1">
      <alignment horizontal="center" wrapText="1"/>
      <protection locked="0"/>
    </xf>
    <xf numFmtId="9" fontId="24" fillId="0" borderId="0" xfId="3" applyFont="1" applyAlignment="1">
      <alignment horizontal="center"/>
    </xf>
    <xf numFmtId="0" fontId="50" fillId="4" borderId="0" xfId="0" applyFont="1" applyFill="1"/>
    <xf numFmtId="0" fontId="24" fillId="0" borderId="0" xfId="0" applyFont="1" applyBorder="1" applyAlignment="1">
      <alignment horizontal="right"/>
    </xf>
    <xf numFmtId="0" fontId="51" fillId="4" borderId="0" xfId="0" applyFont="1" applyFill="1"/>
    <xf numFmtId="0" fontId="52" fillId="4" borderId="0" xfId="0" applyFont="1" applyFill="1"/>
    <xf numFmtId="0" fontId="53" fillId="4" borderId="0" xfId="0" applyFont="1" applyFill="1"/>
    <xf numFmtId="0" fontId="24" fillId="0" borderId="0" xfId="0" applyFont="1" applyAlignment="1">
      <alignment horizontal="center" vertical="center" wrapText="1"/>
    </xf>
    <xf numFmtId="0" fontId="24" fillId="0" borderId="58" xfId="0" applyFont="1" applyBorder="1" applyAlignment="1">
      <alignment horizontal="center" vertical="center"/>
    </xf>
    <xf numFmtId="0" fontId="24" fillId="0" borderId="5" xfId="0" applyFont="1" applyBorder="1" applyAlignment="1">
      <alignment horizontal="center" vertical="center"/>
    </xf>
    <xf numFmtId="0" fontId="37" fillId="0" borderId="4" xfId="0" applyFont="1" applyBorder="1" applyAlignment="1">
      <alignment horizontal="center" vertical="center"/>
    </xf>
    <xf numFmtId="9" fontId="24" fillId="0" borderId="5" xfId="3" applyFont="1" applyBorder="1" applyAlignment="1">
      <alignment horizontal="center" vertical="center"/>
    </xf>
    <xf numFmtId="0" fontId="24" fillId="0" borderId="0" xfId="0" applyFont="1" applyAlignment="1">
      <alignment horizontal="left" vertical="center"/>
    </xf>
    <xf numFmtId="0" fontId="24" fillId="0" borderId="5" xfId="0" applyFont="1" applyBorder="1" applyAlignment="1">
      <alignment horizontal="center" vertical="center"/>
    </xf>
    <xf numFmtId="9" fontId="24" fillId="0" borderId="5" xfId="3" applyFont="1" applyBorder="1" applyAlignment="1">
      <alignment horizontal="center" vertical="center"/>
    </xf>
    <xf numFmtId="0" fontId="24" fillId="0" borderId="3" xfId="0" applyFont="1" applyBorder="1" applyAlignment="1">
      <alignment horizontal="center" vertical="center"/>
    </xf>
    <xf numFmtId="9" fontId="24" fillId="0" borderId="4" xfId="3" applyFont="1" applyBorder="1" applyAlignment="1">
      <alignment horizontal="center" vertical="center"/>
    </xf>
    <xf numFmtId="0" fontId="24" fillId="0" borderId="0" xfId="0" applyFont="1" applyBorder="1" applyAlignment="1">
      <alignment horizontal="left" vertical="center"/>
    </xf>
    <xf numFmtId="9" fontId="24" fillId="0" borderId="0" xfId="0" applyNumberFormat="1" applyFont="1"/>
    <xf numFmtId="0" fontId="24" fillId="4" borderId="16" xfId="0" applyFont="1" applyFill="1" applyBorder="1" applyProtection="1">
      <protection locked="0"/>
    </xf>
    <xf numFmtId="0" fontId="46" fillId="3" borderId="33" xfId="5" applyFont="1" applyBorder="1" applyAlignment="1" applyProtection="1">
      <alignment horizontal="left" vertical="center"/>
      <protection locked="0"/>
    </xf>
    <xf numFmtId="0" fontId="46" fillId="3" borderId="27" xfId="5" applyFont="1" applyBorder="1" applyAlignment="1" applyProtection="1">
      <alignment horizontal="left" vertical="center"/>
      <protection locked="0"/>
    </xf>
    <xf numFmtId="9" fontId="24" fillId="7" borderId="0" xfId="3" applyFont="1" applyFill="1" applyAlignment="1" applyProtection="1">
      <alignment horizontal="left" vertical="center" wrapText="1"/>
      <protection locked="0"/>
    </xf>
    <xf numFmtId="0" fontId="54" fillId="4" borderId="0" xfId="0" applyFont="1" applyFill="1"/>
    <xf numFmtId="0" fontId="37" fillId="0" borderId="23" xfId="0" applyFont="1" applyBorder="1" applyAlignment="1">
      <alignment horizontal="center" vertical="center"/>
    </xf>
    <xf numFmtId="0" fontId="55" fillId="0" borderId="0" xfId="0" applyFont="1"/>
    <xf numFmtId="0" fontId="30" fillId="0" borderId="0" xfId="0" applyFont="1"/>
    <xf numFmtId="9" fontId="24" fillId="0" borderId="0" xfId="3" applyFont="1" applyAlignment="1">
      <alignment horizontal="left" vertical="center"/>
    </xf>
    <xf numFmtId="0" fontId="24" fillId="4" borderId="14" xfId="0" applyFont="1" applyFill="1" applyBorder="1"/>
    <xf numFmtId="0" fontId="24" fillId="4" borderId="14" xfId="0" applyFont="1" applyFill="1" applyBorder="1" applyAlignment="1">
      <alignment horizontal="center" vertical="center"/>
    </xf>
    <xf numFmtId="0" fontId="24" fillId="4" borderId="14" xfId="0" applyFont="1" applyFill="1" applyBorder="1" applyAlignment="1">
      <alignment horizontal="center"/>
    </xf>
    <xf numFmtId="0" fontId="56" fillId="4" borderId="0" xfId="0" applyFont="1" applyFill="1"/>
    <xf numFmtId="0" fontId="24" fillId="4" borderId="0" xfId="0" applyFont="1" applyFill="1"/>
    <xf numFmtId="9" fontId="24" fillId="12" borderId="29" xfId="3" applyFont="1" applyFill="1" applyBorder="1" applyAlignment="1" applyProtection="1">
      <alignment horizontal="center" wrapText="1"/>
      <protection locked="0"/>
    </xf>
    <xf numFmtId="9" fontId="24" fillId="12" borderId="0" xfId="3" applyFont="1" applyFill="1" applyAlignment="1" applyProtection="1">
      <alignment horizontal="center" wrapText="1"/>
      <protection locked="0"/>
    </xf>
    <xf numFmtId="0" fontId="24" fillId="12" borderId="5" xfId="0" applyFont="1" applyFill="1" applyBorder="1" applyAlignment="1" applyProtection="1">
      <alignment horizontal="center" vertical="center"/>
      <protection locked="0"/>
    </xf>
    <xf numFmtId="0" fontId="37" fillId="0" borderId="9" xfId="0" applyFont="1" applyBorder="1" applyAlignment="1">
      <alignment horizontal="center" vertical="center"/>
    </xf>
    <xf numFmtId="0" fontId="24" fillId="0" borderId="25" xfId="0" applyFont="1" applyFill="1" applyBorder="1" applyAlignment="1">
      <alignment horizontal="center"/>
    </xf>
    <xf numFmtId="0" fontId="46" fillId="7" borderId="3" xfId="5" applyFont="1" applyFill="1" applyAlignment="1" applyProtection="1">
      <alignment horizontal="center" vertical="center"/>
      <protection locked="0"/>
    </xf>
    <xf numFmtId="0" fontId="46" fillId="3" borderId="3" xfId="5" applyFont="1" applyAlignment="1" applyProtection="1">
      <alignment horizontal="center" vertical="center"/>
      <protection locked="0"/>
    </xf>
    <xf numFmtId="0" fontId="37" fillId="7" borderId="61" xfId="0" applyFont="1" applyFill="1" applyBorder="1" applyAlignment="1" applyProtection="1">
      <alignment horizontal="center" vertical="center"/>
      <protection locked="0"/>
    </xf>
    <xf numFmtId="0" fontId="24" fillId="7" borderId="0" xfId="0" applyFont="1" applyFill="1" applyAlignment="1" applyProtection="1">
      <alignment horizontal="left" vertical="center" wrapText="1"/>
      <protection locked="0"/>
    </xf>
    <xf numFmtId="0" fontId="37" fillId="0" borderId="0" xfId="0" applyFont="1" applyBorder="1" applyAlignment="1">
      <alignment horizontal="left"/>
    </xf>
    <xf numFmtId="15" fontId="24" fillId="0" borderId="0" xfId="0" applyNumberFormat="1" applyFont="1"/>
    <xf numFmtId="15" fontId="37" fillId="0" borderId="0" xfId="0" applyNumberFormat="1" applyFont="1" applyBorder="1" applyAlignment="1">
      <alignment horizontal="left"/>
    </xf>
    <xf numFmtId="15" fontId="24" fillId="0" borderId="4" xfId="0" applyNumberFormat="1" applyFont="1" applyBorder="1" applyAlignment="1">
      <alignment horizontal="center" vertical="center"/>
    </xf>
    <xf numFmtId="15" fontId="24" fillId="0" borderId="5" xfId="0" applyNumberFormat="1" applyFont="1" applyBorder="1" applyAlignment="1">
      <alignment horizontal="center" vertical="center"/>
    </xf>
    <xf numFmtId="15" fontId="24" fillId="0" borderId="0" xfId="0" applyNumberFormat="1" applyFont="1" applyAlignment="1">
      <alignment horizontal="left" vertical="center"/>
    </xf>
    <xf numFmtId="15" fontId="24" fillId="4" borderId="16" xfId="0" applyNumberFormat="1" applyFont="1" applyFill="1" applyBorder="1"/>
    <xf numFmtId="15" fontId="24" fillId="4" borderId="0" xfId="0" applyNumberFormat="1" applyFont="1" applyFill="1"/>
    <xf numFmtId="0" fontId="24" fillId="0" borderId="25" xfId="0" applyFont="1" applyFill="1" applyBorder="1" applyAlignment="1">
      <alignment horizontal="center" wrapText="1"/>
    </xf>
    <xf numFmtId="0" fontId="24" fillId="0" borderId="47" xfId="0" applyFont="1" applyBorder="1" applyAlignment="1">
      <alignment horizontal="center" vertical="center"/>
    </xf>
    <xf numFmtId="0" fontId="24" fillId="0" borderId="53" xfId="0" applyFont="1" applyBorder="1" applyAlignment="1">
      <alignment wrapText="1"/>
    </xf>
    <xf numFmtId="0" fontId="28" fillId="3" borderId="33" xfId="5" applyFont="1" applyBorder="1" applyAlignment="1" applyProtection="1">
      <alignment horizontal="center" vertical="center" wrapText="1"/>
      <protection locked="0"/>
    </xf>
    <xf numFmtId="0" fontId="28" fillId="3" borderId="34" xfId="5" applyFont="1" applyBorder="1" applyAlignment="1" applyProtection="1">
      <alignment horizontal="center" vertical="center" wrapText="1"/>
      <protection locked="0"/>
    </xf>
    <xf numFmtId="0" fontId="24" fillId="7" borderId="29" xfId="0" applyFont="1" applyFill="1" applyBorder="1" applyAlignment="1" applyProtection="1">
      <alignment horizontal="left" vertical="center" wrapText="1"/>
      <protection locked="0"/>
    </xf>
    <xf numFmtId="0" fontId="37" fillId="0" borderId="34" xfId="0" applyFont="1" applyBorder="1" applyAlignment="1">
      <alignment horizontal="center" vertical="center" wrapText="1"/>
    </xf>
    <xf numFmtId="0" fontId="37" fillId="0" borderId="4" xfId="0" applyFont="1" applyBorder="1" applyAlignment="1">
      <alignment horizontal="center" vertical="center" wrapText="1"/>
    </xf>
    <xf numFmtId="0" fontId="24" fillId="0" borderId="0" xfId="0" applyFont="1" applyFill="1" applyBorder="1" applyAlignment="1">
      <alignment horizontal="center" vertical="center" wrapText="1"/>
    </xf>
    <xf numFmtId="0" fontId="24" fillId="0" borderId="29" xfId="0" applyFont="1" applyBorder="1" applyAlignment="1">
      <alignment horizontal="left" vertical="center"/>
    </xf>
    <xf numFmtId="0" fontId="38" fillId="0" borderId="5" xfId="5" applyFont="1" applyFill="1" applyBorder="1" applyAlignment="1">
      <alignment horizontal="center" vertical="center"/>
    </xf>
    <xf numFmtId="0" fontId="35" fillId="0" borderId="0" xfId="5" applyFont="1" applyFill="1" applyBorder="1" applyAlignment="1">
      <alignment horizontal="center" vertical="center" wrapText="1"/>
    </xf>
    <xf numFmtId="0" fontId="35" fillId="0" borderId="46" xfId="5" applyFont="1" applyFill="1" applyBorder="1" applyAlignment="1">
      <alignment horizontal="center" vertical="center" wrapText="1"/>
    </xf>
    <xf numFmtId="0" fontId="37" fillId="0" borderId="25"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Fill="1" applyBorder="1" applyAlignment="1">
      <alignment horizontal="center" vertical="center"/>
    </xf>
    <xf numFmtId="0" fontId="24" fillId="0" borderId="14" xfId="0" applyFont="1" applyBorder="1" applyAlignment="1">
      <alignment horizontal="center" vertical="center"/>
    </xf>
    <xf numFmtId="0" fontId="30" fillId="0" borderId="0" xfId="0" applyFont="1" applyFill="1" applyAlignment="1">
      <alignment horizontal="center" vertical="center"/>
    </xf>
    <xf numFmtId="0" fontId="24" fillId="0" borderId="32" xfId="0" applyFont="1" applyBorder="1" applyAlignment="1">
      <alignment horizontal="center" vertical="center"/>
    </xf>
    <xf numFmtId="0" fontId="24" fillId="0" borderId="29" xfId="0" applyFont="1" applyBorder="1" applyAlignment="1">
      <alignment horizontal="left" vertical="center" wrapText="1"/>
    </xf>
    <xf numFmtId="0" fontId="24" fillId="4" borderId="16" xfId="0" applyFont="1" applyFill="1" applyBorder="1" applyAlignment="1">
      <alignment horizontal="center"/>
    </xf>
    <xf numFmtId="0" fontId="24" fillId="0" borderId="42" xfId="0" applyFont="1" applyBorder="1" applyAlignment="1">
      <alignment horizontal="center" vertical="center"/>
    </xf>
    <xf numFmtId="0" fontId="38" fillId="3" borderId="33" xfId="5" applyFont="1" applyBorder="1" applyAlignment="1" applyProtection="1">
      <alignment horizontal="center" vertical="center" wrapText="1"/>
      <protection locked="0"/>
    </xf>
    <xf numFmtId="0" fontId="24" fillId="0" borderId="27" xfId="0" applyFont="1" applyBorder="1" applyAlignment="1">
      <alignment horizontal="center" vertical="center"/>
    </xf>
    <xf numFmtId="0" fontId="24" fillId="0" borderId="50" xfId="0" applyFont="1" applyBorder="1" applyAlignment="1">
      <alignment horizontal="center" vertical="center"/>
    </xf>
    <xf numFmtId="0" fontId="24" fillId="0" borderId="57" xfId="0" applyFont="1" applyBorder="1" applyAlignment="1">
      <alignment horizontal="center" vertical="center"/>
    </xf>
    <xf numFmtId="0" fontId="24" fillId="0" borderId="33" xfId="0" applyFont="1" applyBorder="1" applyAlignment="1">
      <alignment horizontal="center" vertical="center"/>
    </xf>
    <xf numFmtId="0" fontId="37" fillId="0" borderId="0" xfId="0" applyFont="1" applyBorder="1" applyAlignment="1">
      <alignment horizontal="left" vertical="top"/>
    </xf>
    <xf numFmtId="0" fontId="37" fillId="0" borderId="0" xfId="0" applyFont="1" applyBorder="1" applyAlignment="1">
      <alignment horizontal="right"/>
    </xf>
    <xf numFmtId="0" fontId="37" fillId="0" borderId="9" xfId="0" applyFont="1" applyBorder="1" applyAlignment="1">
      <alignment horizontal="center"/>
    </xf>
    <xf numFmtId="0" fontId="37" fillId="0" borderId="25" xfId="0" applyFont="1" applyBorder="1" applyAlignment="1">
      <alignment horizontal="center"/>
    </xf>
    <xf numFmtId="0" fontId="58" fillId="0" borderId="0" xfId="0" applyFont="1" applyAlignment="1">
      <alignment vertical="center"/>
    </xf>
    <xf numFmtId="0" fontId="24" fillId="0" borderId="5" xfId="0" applyFont="1" applyBorder="1"/>
    <xf numFmtId="0" fontId="24" fillId="7" borderId="5" xfId="0" applyFont="1" applyFill="1" applyBorder="1" applyAlignment="1" applyProtection="1">
      <alignment horizontal="left" wrapText="1"/>
      <protection locked="0"/>
    </xf>
    <xf numFmtId="0" fontId="24" fillId="0" borderId="5" xfId="0" applyFont="1" applyBorder="1" applyAlignment="1">
      <alignment horizontal="left"/>
    </xf>
    <xf numFmtId="0" fontId="24" fillId="0" borderId="57" xfId="0" applyFont="1" applyBorder="1"/>
    <xf numFmtId="0" fontId="24" fillId="0" borderId="46" xfId="0" applyFont="1" applyBorder="1" applyAlignment="1">
      <alignment horizontal="center" vertical="center"/>
    </xf>
    <xf numFmtId="0" fontId="24" fillId="2" borderId="13" xfId="0" applyFont="1" applyFill="1" applyBorder="1"/>
    <xf numFmtId="0" fontId="24" fillId="2" borderId="14" xfId="0" applyFont="1" applyFill="1" applyBorder="1"/>
    <xf numFmtId="0" fontId="24" fillId="2" borderId="15" xfId="0" applyFont="1" applyFill="1" applyBorder="1"/>
    <xf numFmtId="0" fontId="24" fillId="2" borderId="16" xfId="0" applyFont="1" applyFill="1" applyBorder="1"/>
    <xf numFmtId="0" fontId="24" fillId="2" borderId="17" xfId="0" applyFont="1" applyFill="1" applyBorder="1"/>
    <xf numFmtId="0" fontId="24" fillId="2" borderId="18" xfId="0" applyFont="1" applyFill="1" applyBorder="1"/>
    <xf numFmtId="0" fontId="24" fillId="2" borderId="8" xfId="0" applyFont="1" applyFill="1" applyBorder="1"/>
    <xf numFmtId="0" fontId="24" fillId="2" borderId="19" xfId="0" applyFont="1" applyFill="1" applyBorder="1"/>
    <xf numFmtId="0" fontId="24" fillId="4" borderId="0" xfId="0" applyFont="1" applyFill="1" applyAlignment="1"/>
    <xf numFmtId="0" fontId="24" fillId="4" borderId="0" xfId="0" applyFont="1" applyFill="1" applyAlignment="1">
      <alignment horizontal="left" vertical="center"/>
    </xf>
    <xf numFmtId="0" fontId="62" fillId="11" borderId="6" xfId="4" applyFont="1" applyFill="1" applyBorder="1" applyAlignment="1">
      <alignment horizontal="left" vertical="center"/>
    </xf>
    <xf numFmtId="0" fontId="64" fillId="2" borderId="0" xfId="0" applyFont="1" applyFill="1" applyBorder="1" applyAlignment="1"/>
    <xf numFmtId="9" fontId="24" fillId="2" borderId="0" xfId="3" applyNumberFormat="1" applyFont="1" applyFill="1" applyBorder="1" applyAlignment="1">
      <alignment horizontal="right" vertical="center"/>
    </xf>
    <xf numFmtId="9" fontId="24" fillId="2" borderId="0" xfId="3" applyFont="1" applyFill="1" applyBorder="1" applyAlignment="1">
      <alignment horizontal="right" vertical="center"/>
    </xf>
    <xf numFmtId="9" fontId="24" fillId="10" borderId="0" xfId="3" applyFont="1" applyFill="1" applyBorder="1" applyAlignment="1">
      <alignment horizontal="right" vertical="center"/>
    </xf>
    <xf numFmtId="0" fontId="64" fillId="2" borderId="0" xfId="0" applyFont="1" applyFill="1" applyBorder="1" applyAlignment="1">
      <alignment horizontal="right" vertical="center"/>
    </xf>
    <xf numFmtId="0" fontId="24" fillId="2" borderId="0" xfId="0" applyFont="1" applyFill="1" applyBorder="1" applyAlignment="1">
      <alignment horizontal="right" vertical="center"/>
    </xf>
    <xf numFmtId="9" fontId="24" fillId="2" borderId="0" xfId="3" applyFont="1" applyFill="1" applyBorder="1" applyAlignment="1">
      <alignment horizontal="left" vertical="center"/>
    </xf>
    <xf numFmtId="0" fontId="64" fillId="2" borderId="0" xfId="0" applyFont="1" applyFill="1" applyBorder="1" applyAlignment="1">
      <alignment horizontal="left" vertical="center"/>
    </xf>
    <xf numFmtId="0" fontId="24" fillId="2" borderId="0" xfId="0" applyFont="1" applyFill="1" applyBorder="1" applyAlignment="1">
      <alignment horizontal="left" vertical="center"/>
    </xf>
    <xf numFmtId="0" fontId="66" fillId="0" borderId="0" xfId="2" applyFont="1" applyBorder="1" applyAlignment="1">
      <alignment horizontal="left"/>
    </xf>
    <xf numFmtId="0" fontId="67" fillId="4" borderId="0" xfId="8" applyFont="1" applyFill="1"/>
    <xf numFmtId="0" fontId="66" fillId="0" borderId="0" xfId="2" applyFont="1" applyBorder="1" applyAlignment="1"/>
    <xf numFmtId="0" fontId="65" fillId="2" borderId="0" xfId="0" applyFont="1" applyFill="1" applyBorder="1" applyAlignment="1">
      <alignment horizontal="left" vertical="center"/>
    </xf>
    <xf numFmtId="0" fontId="65" fillId="2" borderId="0" xfId="0" applyFont="1" applyFill="1" applyBorder="1" applyAlignment="1">
      <alignment horizontal="left" vertical="center" wrapText="1"/>
    </xf>
    <xf numFmtId="9" fontId="64" fillId="2" borderId="0" xfId="3" applyFont="1" applyFill="1" applyBorder="1" applyAlignment="1">
      <alignment horizontal="right" vertical="center"/>
    </xf>
    <xf numFmtId="0" fontId="64" fillId="2" borderId="0" xfId="0" applyFont="1" applyFill="1" applyBorder="1" applyAlignment="1">
      <alignment horizontal="left" vertical="center" wrapText="1"/>
    </xf>
    <xf numFmtId="0" fontId="24" fillId="4" borderId="0" xfId="0" applyFont="1" applyFill="1" applyBorder="1" applyAlignment="1">
      <alignment horizontal="center" vertical="center" wrapText="1"/>
    </xf>
    <xf numFmtId="0" fontId="68" fillId="11" borderId="6" xfId="0" applyFont="1" applyFill="1" applyBorder="1" applyAlignment="1">
      <alignment horizontal="left" vertical="center"/>
    </xf>
    <xf numFmtId="0" fontId="24" fillId="11" borderId="6" xfId="0" applyFont="1" applyFill="1" applyBorder="1" applyAlignment="1">
      <alignment horizontal="left" vertical="center"/>
    </xf>
    <xf numFmtId="0" fontId="64" fillId="0" borderId="0" xfId="0" applyFont="1" applyBorder="1" applyAlignment="1">
      <alignment horizontal="center" vertical="center"/>
    </xf>
    <xf numFmtId="0" fontId="24" fillId="0" borderId="0" xfId="0" applyFont="1" applyBorder="1" applyAlignment="1">
      <alignment vertical="center"/>
    </xf>
    <xf numFmtId="0" fontId="29" fillId="11" borderId="6" xfId="0" applyFont="1" applyFill="1" applyBorder="1" applyAlignment="1">
      <alignment vertical="center"/>
    </xf>
    <xf numFmtId="0" fontId="66" fillId="0" borderId="46" xfId="2" applyFont="1" applyBorder="1" applyAlignment="1">
      <alignment vertical="center"/>
    </xf>
    <xf numFmtId="9" fontId="64" fillId="0" borderId="0" xfId="0" applyNumberFormat="1" applyFont="1" applyBorder="1" applyAlignment="1">
      <alignment horizontal="right"/>
    </xf>
    <xf numFmtId="0" fontId="64" fillId="0" borderId="0" xfId="0" applyFont="1" applyBorder="1" applyAlignment="1">
      <alignment horizontal="left"/>
    </xf>
    <xf numFmtId="0" fontId="64" fillId="4" borderId="0" xfId="0" applyFont="1" applyFill="1" applyBorder="1" applyAlignment="1"/>
    <xf numFmtId="0" fontId="63" fillId="0" borderId="0" xfId="2" applyFont="1" applyBorder="1" applyAlignment="1">
      <alignment horizontal="left" vertical="center"/>
    </xf>
    <xf numFmtId="0" fontId="66" fillId="0" borderId="0" xfId="2" applyFont="1" applyBorder="1" applyAlignment="1">
      <alignment horizontal="left" vertical="center"/>
    </xf>
    <xf numFmtId="0" fontId="64" fillId="0" borderId="0" xfId="0" applyFont="1" applyBorder="1"/>
    <xf numFmtId="9" fontId="64" fillId="0" borderId="0" xfId="0" applyNumberFormat="1" applyFont="1" applyBorder="1"/>
    <xf numFmtId="0" fontId="64" fillId="0" borderId="0" xfId="0" applyFont="1" applyBorder="1" applyAlignment="1">
      <alignment vertical="center" wrapText="1"/>
    </xf>
    <xf numFmtId="0" fontId="66" fillId="0" borderId="0" xfId="2" applyFont="1" applyBorder="1" applyAlignment="1">
      <alignment vertical="center"/>
    </xf>
    <xf numFmtId="0" fontId="69" fillId="0" borderId="0" xfId="4" applyFont="1" applyBorder="1" applyAlignment="1">
      <alignment vertical="center" wrapText="1"/>
    </xf>
    <xf numFmtId="0" fontId="24" fillId="4" borderId="0" xfId="0" applyFont="1" applyFill="1" applyBorder="1" applyAlignment="1">
      <alignment vertical="center" wrapText="1"/>
    </xf>
    <xf numFmtId="0" fontId="64" fillId="0" borderId="0" xfId="0" applyFont="1" applyBorder="1" applyAlignment="1">
      <alignment vertical="center"/>
    </xf>
    <xf numFmtId="0" fontId="70" fillId="0" borderId="0" xfId="2" applyFont="1" applyBorder="1" applyAlignment="1">
      <alignment horizontal="left"/>
    </xf>
    <xf numFmtId="0" fontId="70" fillId="0" borderId="0" xfId="2" applyFont="1" applyBorder="1" applyAlignment="1">
      <alignment horizontal="left" vertical="center"/>
    </xf>
    <xf numFmtId="0" fontId="24" fillId="2" borderId="0" xfId="0" applyFont="1" applyFill="1" applyBorder="1" applyProtection="1"/>
    <xf numFmtId="0" fontId="72" fillId="2" borderId="0" xfId="8" applyFont="1" applyFill="1" applyBorder="1" applyAlignment="1">
      <alignment wrapText="1"/>
    </xf>
    <xf numFmtId="0" fontId="72" fillId="2" borderId="17" xfId="8" applyFont="1" applyFill="1" applyBorder="1" applyAlignment="1">
      <alignment wrapText="1"/>
    </xf>
    <xf numFmtId="0" fontId="24" fillId="0" borderId="17" xfId="2" applyFont="1" applyFill="1" applyBorder="1" applyAlignment="1"/>
    <xf numFmtId="0" fontId="24" fillId="0" borderId="0" xfId="2" applyFont="1" applyFill="1" applyBorder="1" applyAlignment="1"/>
    <xf numFmtId="0" fontId="24" fillId="0" borderId="8" xfId="2" applyFont="1" applyFill="1" applyBorder="1" applyAlignment="1"/>
    <xf numFmtId="0" fontId="24" fillId="0" borderId="19" xfId="2" applyFont="1" applyFill="1" applyBorder="1" applyAlignment="1"/>
    <xf numFmtId="0" fontId="64" fillId="4" borderId="0" xfId="0" applyFont="1" applyFill="1" applyAlignment="1">
      <alignment horizontal="right"/>
    </xf>
    <xf numFmtId="0" fontId="34" fillId="2" borderId="0" xfId="4" applyFont="1" applyFill="1" applyAlignment="1">
      <alignment vertical="top"/>
    </xf>
    <xf numFmtId="0" fontId="74" fillId="2" borderId="0" xfId="0" applyFont="1" applyFill="1" applyBorder="1"/>
    <xf numFmtId="0" fontId="34" fillId="2" borderId="88" xfId="2" applyFont="1" applyFill="1" applyBorder="1" applyAlignment="1"/>
    <xf numFmtId="0" fontId="33" fillId="2" borderId="88" xfId="2" applyFont="1" applyFill="1" applyBorder="1" applyAlignment="1"/>
    <xf numFmtId="0" fontId="34" fillId="2" borderId="88" xfId="2" applyFont="1" applyFill="1" applyBorder="1" applyAlignment="1">
      <alignment horizontal="left" vertical="center"/>
    </xf>
    <xf numFmtId="0" fontId="34" fillId="2" borderId="88" xfId="2" applyFont="1" applyFill="1" applyBorder="1" applyAlignment="1">
      <alignment horizontal="left"/>
    </xf>
    <xf numFmtId="0" fontId="33" fillId="2" borderId="0" xfId="2" applyFont="1" applyFill="1" applyBorder="1" applyAlignment="1"/>
    <xf numFmtId="0" fontId="33" fillId="2" borderId="17" xfId="2" applyFont="1" applyFill="1" applyBorder="1" applyAlignment="1"/>
    <xf numFmtId="0" fontId="33" fillId="2" borderId="90" xfId="2" applyFont="1" applyFill="1" applyBorder="1" applyAlignment="1"/>
    <xf numFmtId="0" fontId="22" fillId="2" borderId="81" xfId="9" applyFont="1" applyFill="1" applyBorder="1" applyAlignment="1">
      <alignment horizontal="left"/>
    </xf>
    <xf numFmtId="0" fontId="19" fillId="2" borderId="0" xfId="0" applyFont="1" applyFill="1" applyBorder="1" applyAlignment="1">
      <alignment horizontal="left" vertical="top" wrapText="1"/>
    </xf>
    <xf numFmtId="0" fontId="22" fillId="2" borderId="37" xfId="9" applyFont="1" applyFill="1" applyBorder="1" applyAlignment="1">
      <alignment horizontal="center" vertical="center"/>
    </xf>
    <xf numFmtId="0" fontId="22" fillId="2" borderId="46" xfId="9" applyFont="1" applyFill="1" applyBorder="1" applyAlignment="1">
      <alignment horizontal="center" vertical="center"/>
    </xf>
    <xf numFmtId="0" fontId="22" fillId="2" borderId="36" xfId="9" applyFont="1" applyFill="1" applyBorder="1" applyAlignment="1">
      <alignment horizontal="center" vertical="center"/>
    </xf>
    <xf numFmtId="0" fontId="23" fillId="12" borderId="82" xfId="7" applyFont="1" applyFill="1" applyBorder="1" applyAlignment="1">
      <alignment horizontal="left" vertical="center" wrapText="1"/>
    </xf>
    <xf numFmtId="0" fontId="23" fillId="12" borderId="83" xfId="7" applyFont="1" applyFill="1" applyBorder="1" applyAlignment="1">
      <alignment horizontal="left" vertical="center" wrapText="1"/>
    </xf>
    <xf numFmtId="0" fontId="23" fillId="12" borderId="84" xfId="7" applyFont="1" applyFill="1" applyBorder="1" applyAlignment="1">
      <alignment horizontal="left" vertical="center" wrapText="1"/>
    </xf>
    <xf numFmtId="0" fontId="23" fillId="12" borderId="35" xfId="7" applyFont="1" applyFill="1" applyBorder="1" applyAlignment="1">
      <alignment horizontal="left" vertical="center" wrapText="1"/>
    </xf>
    <xf numFmtId="0" fontId="23" fillId="12" borderId="52" xfId="7" applyFont="1" applyFill="1" applyBorder="1" applyAlignment="1">
      <alignment horizontal="left" vertical="center" wrapText="1"/>
    </xf>
    <xf numFmtId="0" fontId="23" fillId="12" borderId="34" xfId="7" applyFont="1" applyFill="1" applyBorder="1" applyAlignment="1">
      <alignment horizontal="left" vertical="center" wrapText="1"/>
    </xf>
    <xf numFmtId="0" fontId="21" fillId="12" borderId="35" xfId="7" applyFont="1" applyFill="1" applyBorder="1" applyAlignment="1" applyProtection="1">
      <alignment horizontal="left" vertical="top" wrapText="1"/>
      <protection locked="0"/>
    </xf>
    <xf numFmtId="0" fontId="21" fillId="12" borderId="52" xfId="7" applyFont="1" applyFill="1" applyBorder="1" applyAlignment="1" applyProtection="1">
      <alignment horizontal="left" vertical="top" wrapText="1"/>
      <protection locked="0"/>
    </xf>
    <xf numFmtId="0" fontId="21" fillId="12" borderId="34" xfId="7" applyFont="1" applyFill="1" applyBorder="1" applyAlignment="1" applyProtection="1">
      <alignment horizontal="left" vertical="top" wrapText="1"/>
      <protection locked="0"/>
    </xf>
    <xf numFmtId="0" fontId="21" fillId="12" borderId="82" xfId="7" applyFont="1" applyFill="1" applyBorder="1" applyAlignment="1" applyProtection="1">
      <alignment horizontal="left" vertical="top" wrapText="1"/>
      <protection locked="0"/>
    </xf>
    <xf numFmtId="0" fontId="21" fillId="12" borderId="83" xfId="7" applyFont="1" applyFill="1" applyBorder="1" applyAlignment="1" applyProtection="1">
      <alignment horizontal="left" vertical="top" wrapText="1"/>
      <protection locked="0"/>
    </xf>
    <xf numFmtId="0" fontId="21" fillId="12" borderId="84" xfId="7" applyFont="1" applyFill="1" applyBorder="1" applyAlignment="1" applyProtection="1">
      <alignment horizontal="left" vertical="top" wrapText="1"/>
      <protection locked="0"/>
    </xf>
    <xf numFmtId="0" fontId="23" fillId="12" borderId="38" xfId="7" applyFont="1" applyFill="1" applyBorder="1" applyAlignment="1">
      <alignment horizontal="left" vertical="center" wrapText="1"/>
    </xf>
    <xf numFmtId="0" fontId="23" fillId="12" borderId="6" xfId="7" applyFont="1" applyFill="1" applyBorder="1" applyAlignment="1">
      <alignment horizontal="left" vertical="center" wrapText="1"/>
    </xf>
    <xf numFmtId="0" fontId="23" fillId="12" borderId="39" xfId="7" applyFont="1" applyFill="1" applyBorder="1" applyAlignment="1">
      <alignment horizontal="left" vertical="center" wrapText="1"/>
    </xf>
    <xf numFmtId="0" fontId="21" fillId="12" borderId="38" xfId="7" applyFont="1" applyFill="1" applyBorder="1" applyAlignment="1" applyProtection="1">
      <alignment horizontal="left" vertical="center" wrapText="1"/>
      <protection locked="0"/>
    </xf>
    <xf numFmtId="0" fontId="21" fillId="12" borderId="6" xfId="7" applyFont="1" applyFill="1" applyBorder="1" applyAlignment="1" applyProtection="1">
      <alignment horizontal="left" vertical="center" wrapText="1"/>
      <protection locked="0"/>
    </xf>
    <xf numFmtId="0" fontId="21" fillId="12" borderId="39" xfId="7" applyFont="1" applyFill="1" applyBorder="1" applyAlignment="1" applyProtection="1">
      <alignment horizontal="left" vertical="center" wrapText="1"/>
      <protection locked="0"/>
    </xf>
    <xf numFmtId="0" fontId="21" fillId="12" borderId="35" xfId="7" applyFont="1" applyFill="1" applyBorder="1" applyAlignment="1" applyProtection="1">
      <alignment horizontal="left" vertical="center" wrapText="1"/>
      <protection locked="0"/>
    </xf>
    <xf numFmtId="0" fontId="21" fillId="12" borderId="52" xfId="7" applyFont="1" applyFill="1" applyBorder="1" applyAlignment="1" applyProtection="1">
      <alignment horizontal="left" vertical="center" wrapText="1"/>
      <protection locked="0"/>
    </xf>
    <xf numFmtId="0" fontId="21" fillId="12" borderId="34" xfId="7" applyFont="1" applyFill="1" applyBorder="1" applyAlignment="1" applyProtection="1">
      <alignment horizontal="left" vertical="center" wrapText="1"/>
      <protection locked="0"/>
    </xf>
    <xf numFmtId="0" fontId="25" fillId="12" borderId="38" xfId="7" applyFont="1" applyFill="1" applyBorder="1" applyAlignment="1" applyProtection="1">
      <alignment horizontal="left" vertical="center" wrapText="1"/>
      <protection locked="0"/>
    </xf>
    <xf numFmtId="0" fontId="25" fillId="12" borderId="6" xfId="7" applyFont="1" applyFill="1" applyBorder="1" applyAlignment="1" applyProtection="1">
      <alignment horizontal="left" vertical="center" wrapText="1"/>
      <protection locked="0"/>
    </xf>
    <xf numFmtId="0" fontId="25" fillId="12" borderId="39" xfId="7" applyFont="1" applyFill="1" applyBorder="1" applyAlignment="1" applyProtection="1">
      <alignment horizontal="left" vertical="center" wrapText="1"/>
      <protection locked="0"/>
    </xf>
    <xf numFmtId="0" fontId="25" fillId="12" borderId="35" xfId="7" applyFont="1" applyFill="1" applyBorder="1" applyAlignment="1" applyProtection="1">
      <alignment horizontal="left" vertical="center" wrapText="1"/>
      <protection locked="0"/>
    </xf>
    <xf numFmtId="0" fontId="25" fillId="12" borderId="52" xfId="7" applyFont="1" applyFill="1" applyBorder="1" applyAlignment="1" applyProtection="1">
      <alignment horizontal="left" vertical="center" wrapText="1"/>
      <protection locked="0"/>
    </xf>
    <xf numFmtId="0" fontId="25" fillId="12" borderId="34" xfId="7" applyFont="1" applyFill="1" applyBorder="1" applyAlignment="1" applyProtection="1">
      <alignment horizontal="left" vertical="center" wrapText="1"/>
      <protection locked="0"/>
    </xf>
    <xf numFmtId="0" fontId="22" fillId="2" borderId="85" xfId="9" applyFont="1" applyFill="1" applyBorder="1" applyAlignment="1">
      <alignment horizontal="center" vertical="center"/>
    </xf>
    <xf numFmtId="0" fontId="22" fillId="2" borderId="86" xfId="9" applyFont="1" applyFill="1" applyBorder="1" applyAlignment="1">
      <alignment horizontal="center" vertical="center"/>
    </xf>
    <xf numFmtId="0" fontId="22" fillId="2" borderId="87" xfId="9" applyFont="1" applyFill="1" applyBorder="1" applyAlignment="1">
      <alignment horizontal="center" vertical="center"/>
    </xf>
    <xf numFmtId="0" fontId="24" fillId="0" borderId="0" xfId="0" applyFont="1" applyFill="1" applyBorder="1" applyAlignment="1">
      <alignment wrapText="1"/>
    </xf>
    <xf numFmtId="0" fontId="24" fillId="8" borderId="29" xfId="0" applyFont="1" applyFill="1" applyBorder="1" applyAlignment="1">
      <alignment horizontal="left" wrapText="1"/>
    </xf>
    <xf numFmtId="0" fontId="34" fillId="0" borderId="89" xfId="2" applyFont="1" applyBorder="1" applyAlignment="1">
      <alignment horizontal="left"/>
    </xf>
    <xf numFmtId="0" fontId="33" fillId="0" borderId="8" xfId="4" applyFont="1" applyBorder="1" applyAlignment="1">
      <alignment horizontal="left" wrapText="1"/>
    </xf>
    <xf numFmtId="0" fontId="35" fillId="14" borderId="72" xfId="2" applyFont="1" applyFill="1" applyBorder="1" applyAlignment="1">
      <alignment horizontal="center" vertical="center" wrapText="1"/>
    </xf>
    <xf numFmtId="0" fontId="35" fillId="14" borderId="46" xfId="2" applyFont="1" applyFill="1" applyBorder="1" applyAlignment="1">
      <alignment horizontal="center" vertical="center" wrapText="1"/>
    </xf>
    <xf numFmtId="0" fontId="35" fillId="14" borderId="36" xfId="2" applyFont="1" applyFill="1" applyBorder="1" applyAlignment="1">
      <alignment horizontal="center" vertical="center" wrapText="1"/>
    </xf>
    <xf numFmtId="0" fontId="35" fillId="14" borderId="71" xfId="2" applyFont="1" applyFill="1" applyBorder="1" applyAlignment="1">
      <alignment horizontal="center" vertical="center" wrapText="1"/>
    </xf>
    <xf numFmtId="0" fontId="35" fillId="14" borderId="0" xfId="2" applyFont="1" applyFill="1" applyBorder="1" applyAlignment="1">
      <alignment horizontal="center" vertical="center" wrapText="1"/>
    </xf>
    <xf numFmtId="0" fontId="35" fillId="14" borderId="4" xfId="2" applyFont="1" applyFill="1" applyBorder="1" applyAlignment="1">
      <alignment horizontal="center" vertical="center" wrapText="1"/>
    </xf>
    <xf numFmtId="0" fontId="35" fillId="14" borderId="73" xfId="2" applyFont="1" applyFill="1" applyBorder="1" applyAlignment="1">
      <alignment horizontal="center" vertical="center" wrapText="1"/>
    </xf>
    <xf numFmtId="0" fontId="35" fillId="14" borderId="6" xfId="2" applyFont="1" applyFill="1" applyBorder="1" applyAlignment="1">
      <alignment horizontal="center" vertical="center" wrapText="1"/>
    </xf>
    <xf numFmtId="0" fontId="35" fillId="14" borderId="39" xfId="2" applyFont="1" applyFill="1" applyBorder="1" applyAlignment="1">
      <alignment horizontal="center" vertical="center" wrapText="1"/>
    </xf>
    <xf numFmtId="0" fontId="28" fillId="13" borderId="0" xfId="0" applyFont="1" applyFill="1" applyAlignment="1">
      <alignment horizontal="center" vertical="center" wrapText="1"/>
    </xf>
    <xf numFmtId="0" fontId="24" fillId="13" borderId="0" xfId="0" applyFont="1" applyFill="1" applyAlignment="1">
      <alignment horizontal="center"/>
    </xf>
    <xf numFmtId="0" fontId="33" fillId="0" borderId="8" xfId="4" applyFont="1" applyBorder="1" applyAlignment="1">
      <alignment horizontal="left"/>
    </xf>
    <xf numFmtId="0" fontId="35" fillId="14" borderId="37" xfId="2" applyFont="1" applyFill="1" applyBorder="1" applyAlignment="1">
      <alignment horizontal="left" vertical="center" wrapText="1"/>
    </xf>
    <xf numFmtId="0" fontId="24" fillId="14" borderId="46" xfId="0" applyFont="1" applyFill="1" applyBorder="1" applyAlignment="1"/>
    <xf numFmtId="0" fontId="24" fillId="14" borderId="36" xfId="0" applyFont="1" applyFill="1" applyBorder="1" applyAlignment="1"/>
    <xf numFmtId="0" fontId="24" fillId="14" borderId="29" xfId="0" applyFont="1" applyFill="1" applyBorder="1" applyAlignment="1"/>
    <xf numFmtId="0" fontId="24" fillId="14" borderId="0" xfId="0" applyFont="1" applyFill="1" applyBorder="1" applyAlignment="1"/>
    <xf numFmtId="0" fontId="24" fillId="14" borderId="4" xfId="0" applyFont="1" applyFill="1" applyBorder="1" applyAlignment="1"/>
    <xf numFmtId="0" fontId="24" fillId="14" borderId="38" xfId="0" applyFont="1" applyFill="1" applyBorder="1" applyAlignment="1"/>
    <xf numFmtId="0" fontId="24" fillId="14" borderId="6" xfId="0" applyFont="1" applyFill="1" applyBorder="1" applyAlignment="1"/>
    <xf numFmtId="0" fontId="24" fillId="14" borderId="39" xfId="0" applyFont="1" applyFill="1" applyBorder="1" applyAlignment="1"/>
    <xf numFmtId="0" fontId="34" fillId="0" borderId="88" xfId="2" applyFont="1" applyBorder="1" applyAlignment="1">
      <alignment horizontal="left"/>
    </xf>
    <xf numFmtId="9" fontId="24" fillId="7" borderId="29" xfId="3" applyFont="1" applyFill="1" applyBorder="1" applyAlignment="1" applyProtection="1">
      <alignment horizontal="left" wrapText="1"/>
      <protection locked="0"/>
    </xf>
    <xf numFmtId="0" fontId="40" fillId="7" borderId="24" xfId="5" applyFont="1" applyFill="1" applyBorder="1" applyAlignment="1" applyProtection="1">
      <alignment horizontal="center" vertical="center" wrapText="1"/>
      <protection locked="0"/>
    </xf>
    <xf numFmtId="0" fontId="40" fillId="7" borderId="27" xfId="5" applyFont="1" applyFill="1" applyBorder="1" applyAlignment="1" applyProtection="1">
      <alignment horizontal="center" vertical="center" wrapText="1"/>
      <protection locked="0"/>
    </xf>
    <xf numFmtId="0" fontId="34" fillId="0" borderId="37" xfId="0" applyFont="1" applyBorder="1" applyAlignment="1">
      <alignment horizontal="center" vertical="center" wrapText="1"/>
    </xf>
    <xf numFmtId="0" fontId="75" fillId="0" borderId="46" xfId="0" applyFont="1" applyBorder="1" applyAlignment="1">
      <alignment horizontal="center" vertical="center" wrapText="1"/>
    </xf>
    <xf numFmtId="0" fontId="75" fillId="0" borderId="36" xfId="0" applyFont="1" applyBorder="1" applyAlignment="1">
      <alignment horizontal="center" vertical="center" wrapText="1"/>
    </xf>
    <xf numFmtId="0" fontId="75" fillId="0" borderId="38"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39" xfId="0" applyFont="1" applyBorder="1" applyAlignment="1">
      <alignment horizontal="center" vertical="center" wrapText="1"/>
    </xf>
    <xf numFmtId="0" fontId="35" fillId="14" borderId="75" xfId="2" applyFont="1" applyFill="1" applyBorder="1" applyAlignment="1">
      <alignment horizontal="left" vertical="center" wrapText="1"/>
    </xf>
    <xf numFmtId="0" fontId="35" fillId="14" borderId="76" xfId="2" applyFont="1" applyFill="1" applyBorder="1" applyAlignment="1">
      <alignment horizontal="left" vertical="center" wrapText="1"/>
    </xf>
    <xf numFmtId="0" fontId="35" fillId="14" borderId="78" xfId="2" applyFont="1" applyFill="1" applyBorder="1" applyAlignment="1">
      <alignment horizontal="left" vertical="center" wrapText="1"/>
    </xf>
    <xf numFmtId="0" fontId="35" fillId="14" borderId="79" xfId="2" applyFont="1" applyFill="1" applyBorder="1" applyAlignment="1">
      <alignment horizontal="left" vertical="center" wrapText="1"/>
    </xf>
    <xf numFmtId="0" fontId="26" fillId="2" borderId="20"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35" fillId="14" borderId="46" xfId="2" applyFont="1" applyFill="1" applyBorder="1" applyAlignment="1">
      <alignment horizontal="left" vertical="center" wrapText="1"/>
    </xf>
    <xf numFmtId="0" fontId="35" fillId="14" borderId="29" xfId="2" applyFont="1" applyFill="1" applyBorder="1" applyAlignment="1">
      <alignment horizontal="left" vertical="center" wrapText="1"/>
    </xf>
    <xf numFmtId="0" fontId="35" fillId="14" borderId="0" xfId="2" applyFont="1" applyFill="1" applyBorder="1" applyAlignment="1">
      <alignment horizontal="left" vertical="center" wrapText="1"/>
    </xf>
    <xf numFmtId="0" fontId="35" fillId="14" borderId="38" xfId="2" applyFont="1" applyFill="1" applyBorder="1" applyAlignment="1">
      <alignment horizontal="left" vertical="center" wrapText="1"/>
    </xf>
    <xf numFmtId="0" fontId="35" fillId="14" borderId="6" xfId="2" applyFont="1" applyFill="1" applyBorder="1" applyAlignment="1">
      <alignment horizontal="left" vertical="center" wrapText="1"/>
    </xf>
    <xf numFmtId="0" fontId="35" fillId="14" borderId="77" xfId="2" applyFont="1" applyFill="1" applyBorder="1" applyAlignment="1">
      <alignment horizontal="left" vertical="center" wrapText="1"/>
    </xf>
    <xf numFmtId="0" fontId="35" fillId="14" borderId="80" xfId="2" applyFont="1" applyFill="1" applyBorder="1" applyAlignment="1">
      <alignment horizontal="left" vertical="center" wrapText="1"/>
    </xf>
    <xf numFmtId="0" fontId="37" fillId="0" borderId="6" xfId="0" applyFont="1" applyBorder="1" applyAlignment="1">
      <alignment wrapText="1"/>
    </xf>
    <xf numFmtId="0" fontId="37" fillId="0" borderId="39" xfId="0" applyFont="1" applyBorder="1" applyAlignment="1">
      <alignment wrapText="1"/>
    </xf>
    <xf numFmtId="0" fontId="24" fillId="7" borderId="0" xfId="0" applyFont="1" applyFill="1" applyBorder="1" applyAlignment="1" applyProtection="1">
      <alignment vertical="top" wrapText="1"/>
      <protection locked="0"/>
    </xf>
    <xf numFmtId="0" fontId="24" fillId="14" borderId="37" xfId="0" applyFont="1" applyFill="1" applyBorder="1" applyAlignment="1">
      <alignment wrapText="1"/>
    </xf>
    <xf numFmtId="0" fontId="24" fillId="14" borderId="36" xfId="0" applyFont="1" applyFill="1" applyBorder="1" applyAlignment="1">
      <alignment wrapText="1"/>
    </xf>
    <xf numFmtId="0" fontId="24" fillId="14" borderId="38" xfId="0" applyFont="1" applyFill="1" applyBorder="1" applyAlignment="1">
      <alignment wrapText="1"/>
    </xf>
    <xf numFmtId="0" fontId="24" fillId="14" borderId="39" xfId="0" applyFont="1" applyFill="1" applyBorder="1" applyAlignment="1">
      <alignment wrapText="1"/>
    </xf>
    <xf numFmtId="0" fontId="37" fillId="0" borderId="6" xfId="0" applyFont="1" applyBorder="1" applyAlignment="1">
      <alignment horizontal="left" wrapText="1"/>
    </xf>
    <xf numFmtId="0" fontId="37" fillId="0" borderId="12" xfId="0" applyFont="1" applyBorder="1" applyAlignment="1">
      <alignment horizontal="left" wrapText="1"/>
    </xf>
    <xf numFmtId="0" fontId="24" fillId="0" borderId="25" xfId="0" applyFont="1" applyBorder="1" applyAlignment="1">
      <alignment horizontal="center"/>
    </xf>
    <xf numFmtId="0" fontId="24" fillId="0" borderId="8" xfId="0" applyFont="1" applyBorder="1" applyAlignment="1">
      <alignment horizontal="center"/>
    </xf>
    <xf numFmtId="0" fontId="26" fillId="2" borderId="20" xfId="1" applyFont="1" applyFill="1" applyBorder="1" applyAlignment="1">
      <alignment horizontal="center" wrapText="1"/>
    </xf>
    <xf numFmtId="0" fontId="26" fillId="2" borderId="21" xfId="1" applyFont="1" applyFill="1" applyBorder="1" applyAlignment="1">
      <alignment horizontal="center" wrapText="1"/>
    </xf>
    <xf numFmtId="0" fontId="26" fillId="2" borderId="22" xfId="1" applyFont="1" applyFill="1" applyBorder="1" applyAlignment="1">
      <alignment horizontal="center" wrapText="1"/>
    </xf>
    <xf numFmtId="0" fontId="34" fillId="0" borderId="88" xfId="2" applyFont="1" applyBorder="1" applyAlignment="1">
      <alignment horizontal="left" wrapText="1"/>
    </xf>
    <xf numFmtId="0" fontId="38" fillId="3" borderId="35" xfId="5" applyFont="1" applyBorder="1" applyAlignment="1" applyProtection="1">
      <alignment horizontal="center" vertical="center"/>
      <protection locked="0"/>
    </xf>
    <xf numFmtId="0" fontId="38" fillId="3" borderId="34" xfId="5" applyFont="1" applyBorder="1" applyAlignment="1" applyProtection="1">
      <alignment horizontal="center" vertical="center"/>
      <protection locked="0"/>
    </xf>
    <xf numFmtId="0" fontId="35" fillId="2" borderId="0" xfId="0" applyFont="1" applyFill="1" applyBorder="1" applyAlignment="1" applyProtection="1">
      <alignment horizontal="left" vertical="top" wrapText="1"/>
      <protection locked="0"/>
    </xf>
    <xf numFmtId="0" fontId="36" fillId="2" borderId="0" xfId="0" applyFont="1" applyFill="1" applyBorder="1" applyAlignment="1" applyProtection="1">
      <alignment horizontal="left" wrapText="1"/>
    </xf>
    <xf numFmtId="0" fontId="28" fillId="14" borderId="35" xfId="2" applyFont="1" applyFill="1" applyBorder="1" applyAlignment="1">
      <alignment horizontal="left" vertical="center" wrapText="1"/>
    </xf>
    <xf numFmtId="0" fontId="28" fillId="14" borderId="52" xfId="2" applyFont="1" applyFill="1" applyBorder="1" applyAlignment="1">
      <alignment horizontal="left" vertical="center" wrapText="1"/>
    </xf>
    <xf numFmtId="0" fontId="28" fillId="14" borderId="34" xfId="2" applyFont="1" applyFill="1" applyBorder="1" applyAlignment="1">
      <alignment horizontal="left" vertical="center" wrapText="1"/>
    </xf>
    <xf numFmtId="0" fontId="45" fillId="0" borderId="0" xfId="0" applyFont="1" applyBorder="1" applyAlignment="1">
      <alignment horizontal="left" wrapText="1"/>
    </xf>
    <xf numFmtId="0" fontId="29" fillId="2" borderId="0" xfId="0" applyFont="1" applyFill="1" applyBorder="1" applyAlignment="1">
      <alignment horizontal="center" vertical="center"/>
    </xf>
    <xf numFmtId="0" fontId="37" fillId="0" borderId="35" xfId="0" applyFont="1" applyBorder="1" applyAlignment="1">
      <alignment horizontal="left" vertical="top" wrapText="1"/>
    </xf>
    <xf numFmtId="0" fontId="37" fillId="0" borderId="52" xfId="0" applyFont="1" applyBorder="1" applyAlignment="1">
      <alignment horizontal="left" vertical="top" wrapText="1"/>
    </xf>
    <xf numFmtId="0" fontId="44" fillId="2" borderId="0" xfId="8" applyFont="1" applyFill="1" applyBorder="1" applyAlignment="1">
      <alignment horizontal="center" vertical="center" wrapText="1"/>
    </xf>
    <xf numFmtId="0" fontId="47" fillId="0" borderId="46" xfId="0" applyNumberFormat="1" applyFont="1" applyBorder="1" applyAlignment="1">
      <alignment horizontal="center" vertical="center" wrapText="1"/>
    </xf>
    <xf numFmtId="0" fontId="47" fillId="0" borderId="0" xfId="0" applyNumberFormat="1" applyFont="1" applyBorder="1" applyAlignment="1">
      <alignment horizontal="center" vertical="center" wrapText="1"/>
    </xf>
    <xf numFmtId="0" fontId="45" fillId="0" borderId="0" xfId="0" applyFont="1" applyBorder="1" applyAlignment="1">
      <alignment horizontal="left" vertical="top" wrapText="1"/>
    </xf>
    <xf numFmtId="0" fontId="24" fillId="5" borderId="35" xfId="0" applyFont="1" applyFill="1" applyBorder="1" applyAlignment="1" applyProtection="1">
      <alignment horizontal="center" vertical="center"/>
      <protection locked="0"/>
    </xf>
    <xf numFmtId="0" fontId="24" fillId="5" borderId="34" xfId="0" applyFont="1" applyFill="1" applyBorder="1" applyAlignment="1" applyProtection="1">
      <alignment horizontal="center" vertical="center"/>
      <protection locked="0"/>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38" fillId="7" borderId="54" xfId="5" applyFont="1" applyFill="1" applyBorder="1" applyAlignment="1" applyProtection="1">
      <alignment horizontal="center" vertical="center"/>
      <protection locked="0"/>
    </xf>
    <xf numFmtId="0" fontId="38" fillId="7" borderId="55" xfId="5" applyFont="1" applyFill="1" applyBorder="1" applyAlignment="1" applyProtection="1">
      <alignment horizontal="center" vertical="center"/>
      <protection locked="0"/>
    </xf>
    <xf numFmtId="0" fontId="24" fillId="7" borderId="29" xfId="0" applyFont="1" applyFill="1" applyBorder="1" applyAlignment="1" applyProtection="1">
      <alignment vertical="top" wrapText="1"/>
      <protection locked="0"/>
    </xf>
    <xf numFmtId="0" fontId="24" fillId="7" borderId="4" xfId="0" applyFont="1" applyFill="1" applyBorder="1" applyAlignment="1" applyProtection="1">
      <alignment vertical="top" wrapText="1"/>
      <protection locked="0"/>
    </xf>
    <xf numFmtId="0" fontId="46" fillId="3" borderId="35" xfId="5" applyFont="1" applyBorder="1" applyAlignment="1" applyProtection="1">
      <alignment horizontal="center" vertical="center" wrapText="1"/>
      <protection locked="0"/>
    </xf>
    <xf numFmtId="0" fontId="46" fillId="3" borderId="34" xfId="5" applyFont="1" applyBorder="1" applyAlignment="1" applyProtection="1">
      <alignment horizontal="center" vertical="center" wrapText="1"/>
      <protection locked="0"/>
    </xf>
    <xf numFmtId="0" fontId="38" fillId="3" borderId="63" xfId="5" applyFont="1" applyBorder="1" applyAlignment="1" applyProtection="1">
      <alignment horizontal="center" vertical="center"/>
      <protection locked="0"/>
    </xf>
    <xf numFmtId="0" fontId="24" fillId="8" borderId="29" xfId="0" applyFont="1" applyFill="1" applyBorder="1" applyAlignment="1">
      <alignment wrapText="1"/>
    </xf>
    <xf numFmtId="0" fontId="24" fillId="8" borderId="29" xfId="0" applyFont="1" applyFill="1" applyBorder="1"/>
    <xf numFmtId="0" fontId="46" fillId="3" borderId="24" xfId="5" applyFont="1" applyBorder="1" applyAlignment="1" applyProtection="1">
      <alignment horizontal="center" vertical="center" wrapText="1"/>
      <protection locked="0"/>
    </xf>
    <xf numFmtId="0" fontId="46" fillId="3" borderId="27" xfId="5" applyFont="1" applyBorder="1" applyAlignment="1" applyProtection="1">
      <alignment horizontal="center" vertical="center" wrapText="1"/>
      <protection locked="0"/>
    </xf>
    <xf numFmtId="0" fontId="24" fillId="7" borderId="29"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0" borderId="52" xfId="0" applyFont="1" applyBorder="1" applyAlignment="1">
      <alignment horizontal="right" wrapText="1"/>
    </xf>
    <xf numFmtId="0" fontId="24" fillId="0" borderId="34" xfId="0" applyFont="1" applyBorder="1" applyAlignment="1">
      <alignment horizontal="right" wrapText="1"/>
    </xf>
    <xf numFmtId="0" fontId="24" fillId="14" borderId="31" xfId="0" applyFont="1" applyFill="1" applyBorder="1" applyAlignment="1">
      <alignment horizontal="left" vertical="center" wrapText="1"/>
    </xf>
    <xf numFmtId="0" fontId="24" fillId="14" borderId="45" xfId="0" applyFont="1" applyFill="1" applyBorder="1" applyAlignment="1">
      <alignment horizontal="left" vertical="center" wrapText="1"/>
    </xf>
    <xf numFmtId="0" fontId="45" fillId="0" borderId="6" xfId="0" applyFont="1" applyBorder="1" applyAlignment="1">
      <alignment horizontal="left" wrapText="1"/>
    </xf>
    <xf numFmtId="0" fontId="45" fillId="0" borderId="12" xfId="0" applyFont="1" applyBorder="1" applyAlignment="1">
      <alignment horizontal="left" wrapText="1"/>
    </xf>
    <xf numFmtId="0" fontId="24" fillId="4" borderId="0" xfId="0" applyFont="1" applyFill="1" applyAlignment="1">
      <alignment horizontal="center"/>
    </xf>
    <xf numFmtId="0" fontId="38" fillId="7" borderId="35" xfId="5" applyFont="1" applyFill="1" applyBorder="1" applyAlignment="1" applyProtection="1">
      <alignment horizontal="center" vertical="center"/>
      <protection locked="0"/>
    </xf>
    <xf numFmtId="0" fontId="38" fillId="7" borderId="34" xfId="5" applyFont="1" applyFill="1" applyBorder="1" applyAlignment="1" applyProtection="1">
      <alignment horizontal="center" vertical="center"/>
      <protection locked="0"/>
    </xf>
    <xf numFmtId="9" fontId="24" fillId="12" borderId="37" xfId="3" applyFont="1" applyFill="1" applyBorder="1" applyAlignment="1" applyProtection="1">
      <alignment horizontal="center" vertical="center" wrapText="1"/>
      <protection locked="0"/>
    </xf>
    <xf numFmtId="9" fontId="24" fillId="12" borderId="36" xfId="3" applyFont="1" applyFill="1" applyBorder="1" applyAlignment="1" applyProtection="1">
      <alignment horizontal="center" vertical="center" wrapText="1"/>
      <protection locked="0"/>
    </xf>
    <xf numFmtId="9" fontId="24" fillId="12" borderId="38" xfId="3" applyFont="1" applyFill="1" applyBorder="1" applyAlignment="1" applyProtection="1">
      <alignment horizontal="center" vertical="center" wrapText="1"/>
      <protection locked="0"/>
    </xf>
    <xf numFmtId="9" fontId="24" fillId="12" borderId="39" xfId="3" applyFont="1" applyFill="1" applyBorder="1" applyAlignment="1" applyProtection="1">
      <alignment horizontal="center" vertical="center" wrapText="1"/>
      <protection locked="0"/>
    </xf>
    <xf numFmtId="9" fontId="24" fillId="7" borderId="29" xfId="3" applyFont="1" applyFill="1" applyBorder="1" applyAlignment="1" applyProtection="1">
      <alignment horizontal="left" vertical="center" wrapText="1"/>
      <protection locked="0"/>
    </xf>
    <xf numFmtId="0" fontId="24" fillId="0" borderId="5" xfId="0" applyFont="1" applyBorder="1" applyAlignment="1">
      <alignment horizontal="center" vertical="center"/>
    </xf>
    <xf numFmtId="9" fontId="24" fillId="0" borderId="5" xfId="3" applyFont="1" applyBorder="1" applyAlignment="1">
      <alignment horizontal="center" vertical="center"/>
    </xf>
    <xf numFmtId="0" fontId="28" fillId="3" borderId="24" xfId="5" applyFont="1" applyBorder="1" applyAlignment="1" applyProtection="1">
      <alignment horizontal="left" vertical="center" wrapText="1"/>
      <protection locked="0"/>
    </xf>
    <xf numFmtId="0" fontId="28" fillId="3" borderId="11" xfId="5" applyFont="1" applyBorder="1" applyAlignment="1" applyProtection="1">
      <alignment horizontal="left" vertical="center" wrapText="1"/>
      <protection locked="0"/>
    </xf>
    <xf numFmtId="0" fontId="40" fillId="3" borderId="31" xfId="5" applyFont="1" applyBorder="1" applyAlignment="1" applyProtection="1">
      <alignment horizontal="center" vertical="center"/>
      <protection locked="0"/>
    </xf>
    <xf numFmtId="0" fontId="40" fillId="3" borderId="45" xfId="5" applyFont="1" applyBorder="1" applyAlignment="1" applyProtection="1">
      <alignment horizontal="center" vertical="center"/>
      <protection locked="0"/>
    </xf>
    <xf numFmtId="0" fontId="38" fillId="3" borderId="30" xfId="5" applyFont="1" applyBorder="1" applyAlignment="1" applyProtection="1">
      <alignment horizontal="center" vertical="center"/>
      <protection locked="0"/>
    </xf>
    <xf numFmtId="0" fontId="38" fillId="3" borderId="43" xfId="5" applyFont="1" applyBorder="1" applyAlignment="1" applyProtection="1">
      <alignment horizontal="center" vertical="center"/>
      <protection locked="0"/>
    </xf>
    <xf numFmtId="0" fontId="38" fillId="3" borderId="41" xfId="5" applyFont="1" applyBorder="1" applyAlignment="1" applyProtection="1">
      <alignment horizontal="center" vertical="center"/>
      <protection locked="0"/>
    </xf>
    <xf numFmtId="0" fontId="38" fillId="3" borderId="42" xfId="5"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8" borderId="0" xfId="0" applyFont="1" applyFill="1" applyBorder="1" applyAlignment="1">
      <alignment wrapText="1"/>
    </xf>
    <xf numFmtId="9" fontId="24" fillId="10" borderId="5" xfId="3" applyFont="1" applyFill="1" applyBorder="1" applyAlignment="1">
      <alignment horizontal="center" vertical="center"/>
    </xf>
    <xf numFmtId="0" fontId="37" fillId="0" borderId="29" xfId="0" applyFont="1" applyBorder="1" applyAlignment="1">
      <alignment horizontal="left" wrapText="1"/>
    </xf>
    <xf numFmtId="0" fontId="37" fillId="0" borderId="40" xfId="0" applyFont="1" applyBorder="1" applyAlignment="1">
      <alignment horizontal="left" wrapText="1"/>
    </xf>
    <xf numFmtId="0" fontId="37" fillId="0" borderId="38" xfId="0" applyFont="1" applyBorder="1" applyAlignment="1">
      <alignment horizontal="left" wrapText="1"/>
    </xf>
    <xf numFmtId="0" fontId="37" fillId="0" borderId="39" xfId="0" applyFont="1" applyBorder="1" applyAlignment="1">
      <alignment horizontal="left" wrapText="1"/>
    </xf>
    <xf numFmtId="0" fontId="37" fillId="0" borderId="4" xfId="0" applyFont="1" applyBorder="1" applyAlignment="1">
      <alignment horizontal="left" wrapText="1"/>
    </xf>
    <xf numFmtId="0" fontId="37" fillId="0" borderId="44" xfId="0" applyFont="1" applyBorder="1" applyAlignment="1">
      <alignment horizontal="left" wrapText="1"/>
    </xf>
    <xf numFmtId="0" fontId="37" fillId="0" borderId="42" xfId="0" applyFont="1" applyBorder="1" applyAlignment="1">
      <alignment horizontal="left" wrapText="1"/>
    </xf>
    <xf numFmtId="0" fontId="24" fillId="14" borderId="37" xfId="0" applyFont="1" applyFill="1" applyBorder="1" applyAlignment="1">
      <alignment horizontal="left" vertical="center" wrapText="1"/>
    </xf>
    <xf numFmtId="0" fontId="24" fillId="14" borderId="36" xfId="0" applyFont="1" applyFill="1" applyBorder="1" applyAlignment="1">
      <alignment horizontal="left" vertical="center" wrapText="1"/>
    </xf>
    <xf numFmtId="0" fontId="24" fillId="14" borderId="29"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24" fillId="14" borderId="38" xfId="0" applyFont="1" applyFill="1" applyBorder="1" applyAlignment="1">
      <alignment horizontal="left" vertical="center" wrapText="1"/>
    </xf>
    <xf numFmtId="0" fontId="24" fillId="14" borderId="39" xfId="0" applyFont="1" applyFill="1" applyBorder="1" applyAlignment="1">
      <alignment horizontal="left" vertical="center" wrapText="1"/>
    </xf>
    <xf numFmtId="0" fontId="37" fillId="0" borderId="8" xfId="0" applyFont="1" applyBorder="1" applyAlignment="1">
      <alignment wrapText="1"/>
    </xf>
    <xf numFmtId="0" fontId="38" fillId="12" borderId="30" xfId="5" applyFont="1" applyFill="1" applyBorder="1" applyAlignment="1" applyProtection="1">
      <alignment horizontal="center" vertical="center"/>
      <protection locked="0"/>
    </xf>
    <xf numFmtId="0" fontId="38" fillId="12" borderId="43" xfId="5" applyFont="1" applyFill="1" applyBorder="1" applyAlignment="1" applyProtection="1">
      <alignment horizontal="center" vertical="center"/>
      <protection locked="0"/>
    </xf>
    <xf numFmtId="0" fontId="37" fillId="0" borderId="38" xfId="0" applyFont="1" applyBorder="1"/>
    <xf numFmtId="0" fontId="37" fillId="0" borderId="39" xfId="0" applyFont="1" applyBorder="1"/>
    <xf numFmtId="0" fontId="38" fillId="12" borderId="41" xfId="5" applyFont="1" applyFill="1" applyBorder="1" applyAlignment="1" applyProtection="1">
      <alignment horizontal="center" vertical="center"/>
      <protection locked="0"/>
    </xf>
    <xf numFmtId="0" fontId="38" fillId="12" borderId="42" xfId="5" applyFont="1" applyFill="1" applyBorder="1" applyAlignment="1" applyProtection="1">
      <alignment horizontal="center" vertical="center"/>
      <protection locked="0"/>
    </xf>
    <xf numFmtId="0" fontId="40" fillId="12" borderId="31" xfId="5" applyFont="1" applyFill="1" applyBorder="1" applyAlignment="1" applyProtection="1">
      <alignment horizontal="center" vertical="center"/>
      <protection locked="0"/>
    </xf>
    <xf numFmtId="0" fontId="40" fillId="12" borderId="45" xfId="5" applyFont="1" applyFill="1" applyBorder="1" applyAlignment="1" applyProtection="1">
      <alignment horizontal="center" vertical="center"/>
      <protection locked="0"/>
    </xf>
    <xf numFmtId="0" fontId="24" fillId="12" borderId="45" xfId="0" applyFont="1" applyFill="1" applyBorder="1" applyAlignment="1" applyProtection="1">
      <alignment horizontal="left"/>
      <protection locked="0"/>
    </xf>
    <xf numFmtId="0" fontId="24" fillId="0" borderId="4" xfId="0" applyFont="1" applyBorder="1" applyAlignment="1">
      <alignment horizontal="left"/>
    </xf>
    <xf numFmtId="0" fontId="24" fillId="0" borderId="29" xfId="0" applyFont="1" applyBorder="1" applyAlignment="1">
      <alignment horizontal="left"/>
    </xf>
    <xf numFmtId="0" fontId="24" fillId="0" borderId="36" xfId="0" applyFont="1" applyBorder="1" applyAlignment="1">
      <alignment horizontal="left"/>
    </xf>
    <xf numFmtId="0" fontId="24" fillId="0" borderId="31" xfId="0" applyFont="1" applyBorder="1" applyAlignment="1">
      <alignment horizontal="left"/>
    </xf>
    <xf numFmtId="0" fontId="34" fillId="2" borderId="37" xfId="1" applyFont="1" applyFill="1" applyBorder="1" applyAlignment="1">
      <alignment horizontal="center" vertical="center" wrapText="1"/>
    </xf>
    <xf numFmtId="0" fontId="34" fillId="2" borderId="46" xfId="1" applyFont="1" applyFill="1" applyBorder="1" applyAlignment="1">
      <alignment horizontal="center" vertical="center" wrapText="1"/>
    </xf>
    <xf numFmtId="0" fontId="34" fillId="2" borderId="36" xfId="1" applyFont="1" applyFill="1" applyBorder="1" applyAlignment="1">
      <alignment horizontal="center" vertical="center" wrapText="1"/>
    </xf>
    <xf numFmtId="0" fontId="34" fillId="2" borderId="38" xfId="1" applyFont="1" applyFill="1" applyBorder="1" applyAlignment="1">
      <alignment horizontal="center" vertical="center" wrapText="1"/>
    </xf>
    <xf numFmtId="0" fontId="34" fillId="2" borderId="6" xfId="1" applyFont="1" applyFill="1" applyBorder="1" applyAlignment="1">
      <alignment horizontal="center" vertical="center" wrapText="1"/>
    </xf>
    <xf numFmtId="0" fontId="34" fillId="2" borderId="39" xfId="1" applyFont="1" applyFill="1" applyBorder="1" applyAlignment="1">
      <alignment horizontal="center" vertical="center" wrapText="1"/>
    </xf>
    <xf numFmtId="0" fontId="37" fillId="0" borderId="0" xfId="0" applyFont="1" applyBorder="1" applyAlignment="1">
      <alignment horizontal="left" wrapText="1"/>
    </xf>
    <xf numFmtId="0" fontId="49" fillId="0" borderId="8" xfId="4" applyFont="1" applyBorder="1" applyAlignment="1">
      <alignment horizontal="center" vertical="center"/>
    </xf>
    <xf numFmtId="0" fontId="37" fillId="0" borderId="6" xfId="0" applyFont="1" applyBorder="1" applyAlignment="1">
      <alignment horizontal="left" vertical="top" wrapText="1"/>
    </xf>
    <xf numFmtId="0" fontId="37" fillId="0" borderId="39" xfId="0" applyFont="1" applyBorder="1" applyAlignment="1">
      <alignment horizontal="left" vertical="top" wrapText="1"/>
    </xf>
    <xf numFmtId="0" fontId="24" fillId="0" borderId="36" xfId="0" applyFont="1" applyBorder="1" applyAlignment="1">
      <alignment horizontal="center"/>
    </xf>
    <xf numFmtId="0" fontId="24" fillId="0" borderId="31" xfId="0" applyFont="1" applyBorder="1" applyAlignment="1">
      <alignment horizontal="center"/>
    </xf>
    <xf numFmtId="0" fontId="34" fillId="0" borderId="2" xfId="2" applyFont="1" applyAlignment="1">
      <alignment horizontal="left"/>
    </xf>
    <xf numFmtId="0" fontId="37" fillId="0" borderId="6" xfId="0" applyFont="1" applyBorder="1" applyAlignment="1">
      <alignment horizontal="left" vertical="center" wrapText="1"/>
    </xf>
    <xf numFmtId="0" fontId="37" fillId="0" borderId="12" xfId="0" applyFont="1" applyBorder="1" applyAlignment="1">
      <alignment horizontal="left" vertical="center" wrapText="1"/>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24" fillId="4" borderId="0" xfId="0" applyFont="1" applyFill="1"/>
    <xf numFmtId="0" fontId="37" fillId="0" borderId="39" xfId="0" applyFont="1" applyBorder="1" applyAlignment="1">
      <alignment horizontal="left" vertical="center" wrapText="1"/>
    </xf>
    <xf numFmtId="0" fontId="38" fillId="7" borderId="35" xfId="5" applyFont="1" applyFill="1" applyBorder="1" applyAlignment="1" applyProtection="1">
      <alignment horizontal="center" vertical="center" wrapText="1"/>
      <protection locked="0"/>
    </xf>
    <xf numFmtId="0" fontId="38" fillId="7" borderId="34" xfId="5" applyFont="1" applyFill="1" applyBorder="1" applyAlignment="1" applyProtection="1">
      <alignment horizontal="center" vertical="center" wrapText="1"/>
      <protection locked="0"/>
    </xf>
    <xf numFmtId="0" fontId="34" fillId="0" borderId="2" xfId="2" applyFont="1" applyAlignment="1">
      <alignment horizontal="left" wrapText="1"/>
    </xf>
    <xf numFmtId="0" fontId="24" fillId="7" borderId="29" xfId="0" applyFont="1" applyFill="1" applyBorder="1" applyAlignment="1" applyProtection="1">
      <alignment horizontal="left" vertical="center" wrapText="1"/>
      <protection locked="0"/>
    </xf>
    <xf numFmtId="9" fontId="24" fillId="0" borderId="31" xfId="3" applyFont="1" applyBorder="1" applyAlignment="1">
      <alignment horizontal="center" vertical="center"/>
    </xf>
    <xf numFmtId="9" fontId="24" fillId="0" borderId="45" xfId="3" applyFont="1" applyBorder="1" applyAlignment="1">
      <alignment horizontal="center" vertical="center"/>
    </xf>
    <xf numFmtId="0" fontId="24" fillId="0" borderId="0" xfId="0" applyFont="1" applyBorder="1" applyAlignment="1">
      <alignment horizontal="center" vertical="center"/>
    </xf>
    <xf numFmtId="0" fontId="37" fillId="0" borderId="0" xfId="0" applyFont="1" applyBorder="1" applyAlignment="1">
      <alignment horizontal="left" vertical="top"/>
    </xf>
    <xf numFmtId="0" fontId="37" fillId="0" borderId="0" xfId="0" applyFont="1" applyBorder="1" applyAlignment="1">
      <alignment horizontal="left" vertical="top" wrapText="1"/>
    </xf>
    <xf numFmtId="0" fontId="46" fillId="3" borderId="31" xfId="5" applyFont="1" applyBorder="1" applyAlignment="1" applyProtection="1">
      <alignment horizontal="center" vertical="center"/>
      <protection locked="0"/>
    </xf>
    <xf numFmtId="0" fontId="46" fillId="3" borderId="45" xfId="5" applyFont="1" applyBorder="1" applyAlignment="1" applyProtection="1">
      <alignment horizontal="center" vertical="center"/>
      <protection locked="0"/>
    </xf>
    <xf numFmtId="0" fontId="46" fillId="3" borderId="69" xfId="5" applyFont="1" applyBorder="1" applyAlignment="1" applyProtection="1">
      <alignment horizontal="center" vertical="center"/>
      <protection locked="0"/>
    </xf>
    <xf numFmtId="0" fontId="46" fillId="3" borderId="70" xfId="5" applyFont="1" applyBorder="1" applyAlignment="1" applyProtection="1">
      <alignment horizontal="center" vertical="center"/>
      <protection locked="0"/>
    </xf>
    <xf numFmtId="0" fontId="37" fillId="7" borderId="31" xfId="0" applyFont="1" applyFill="1" applyBorder="1" applyAlignment="1" applyProtection="1">
      <alignment horizontal="center" vertical="center"/>
      <protection locked="0"/>
    </xf>
    <xf numFmtId="0" fontId="37" fillId="7" borderId="45" xfId="0" applyFont="1" applyFill="1" applyBorder="1" applyAlignment="1" applyProtection="1">
      <alignment horizontal="center" vertical="center"/>
      <protection locked="0"/>
    </xf>
    <xf numFmtId="0" fontId="24" fillId="0" borderId="29" xfId="0" applyFont="1" applyBorder="1" applyAlignment="1">
      <alignment horizontal="center" vertical="center"/>
    </xf>
    <xf numFmtId="0" fontId="24" fillId="8" borderId="0" xfId="0" applyFont="1" applyFill="1" applyBorder="1" applyAlignment="1">
      <alignment horizontal="center" wrapText="1"/>
    </xf>
    <xf numFmtId="0" fontId="24" fillId="8" borderId="29" xfId="0" applyFont="1" applyFill="1" applyBorder="1" applyAlignment="1">
      <alignment horizontal="center" wrapText="1"/>
    </xf>
    <xf numFmtId="0" fontId="24" fillId="7" borderId="24" xfId="0" applyFont="1" applyFill="1" applyBorder="1" applyAlignment="1" applyProtection="1">
      <alignment horizontal="left" vertical="center" wrapText="1"/>
      <protection locked="0"/>
    </xf>
    <xf numFmtId="0" fontId="24" fillId="7" borderId="27" xfId="0" applyFont="1" applyFill="1" applyBorder="1" applyAlignment="1" applyProtection="1">
      <alignment horizontal="left" vertical="center" wrapText="1"/>
      <protection locked="0"/>
    </xf>
    <xf numFmtId="0" fontId="24" fillId="0" borderId="8" xfId="0" applyFont="1" applyBorder="1" applyAlignment="1">
      <alignment horizontal="center" vertical="center"/>
    </xf>
    <xf numFmtId="0" fontId="35" fillId="0" borderId="0" xfId="5" applyFont="1" applyFill="1" applyBorder="1" applyAlignment="1">
      <alignment horizontal="center" vertical="center" wrapText="1"/>
    </xf>
    <xf numFmtId="0" fontId="28" fillId="3" borderId="24" xfId="5" applyFont="1" applyBorder="1" applyAlignment="1" applyProtection="1">
      <alignment horizontal="left" vertical="center"/>
      <protection locked="0"/>
    </xf>
    <xf numFmtId="0" fontId="28" fillId="3" borderId="27" xfId="5" applyFont="1" applyBorder="1" applyAlignment="1" applyProtection="1">
      <alignment horizontal="left" vertical="center"/>
      <protection locked="0"/>
    </xf>
    <xf numFmtId="0" fontId="45" fillId="0" borderId="6" xfId="0" applyFont="1" applyBorder="1" applyAlignment="1">
      <alignment horizontal="left" vertical="center" wrapText="1"/>
    </xf>
    <xf numFmtId="0" fontId="55" fillId="0" borderId="39" xfId="0" applyFont="1" applyBorder="1" applyAlignment="1">
      <alignment horizontal="left" vertical="center" wrapText="1"/>
    </xf>
    <xf numFmtId="0" fontId="57" fillId="0" borderId="8" xfId="4" applyFont="1" applyBorder="1" applyAlignment="1">
      <alignment horizontal="left"/>
    </xf>
    <xf numFmtId="0" fontId="28" fillId="3" borderId="35" xfId="5" applyFont="1" applyBorder="1" applyAlignment="1" applyProtection="1">
      <alignment horizontal="left" vertical="center" wrapText="1"/>
      <protection locked="0"/>
    </xf>
    <xf numFmtId="0" fontId="28" fillId="3" borderId="34" xfId="5" applyFont="1" applyBorder="1" applyAlignment="1" applyProtection="1">
      <alignment horizontal="left" vertical="center" wrapText="1"/>
      <protection locked="0"/>
    </xf>
    <xf numFmtId="0" fontId="34" fillId="2" borderId="37" xfId="1" applyFont="1" applyFill="1" applyBorder="1" applyAlignment="1">
      <alignment horizontal="left" vertical="center" wrapText="1"/>
    </xf>
    <xf numFmtId="0" fontId="34" fillId="2" borderId="46" xfId="1" applyFont="1" applyFill="1" applyBorder="1" applyAlignment="1">
      <alignment horizontal="left" vertical="center" wrapText="1"/>
    </xf>
    <xf numFmtId="0" fontId="34" fillId="2" borderId="36" xfId="1" applyFont="1" applyFill="1" applyBorder="1" applyAlignment="1">
      <alignment horizontal="left" vertical="center" wrapText="1"/>
    </xf>
    <xf numFmtId="0" fontId="34" fillId="2" borderId="38" xfId="1" applyFont="1" applyFill="1" applyBorder="1" applyAlignment="1">
      <alignment horizontal="left" vertical="center" wrapText="1"/>
    </xf>
    <xf numFmtId="0" fontId="34" fillId="2" borderId="6" xfId="1" applyFont="1" applyFill="1" applyBorder="1" applyAlignment="1">
      <alignment horizontal="left" vertical="center" wrapText="1"/>
    </xf>
    <xf numFmtId="0" fontId="34" fillId="2" borderId="39" xfId="1" applyFont="1" applyFill="1" applyBorder="1" applyAlignment="1">
      <alignment horizontal="left" vertical="center" wrapText="1"/>
    </xf>
    <xf numFmtId="0" fontId="28" fillId="3" borderId="37" xfId="5" applyFont="1" applyBorder="1" applyAlignment="1" applyProtection="1">
      <alignment horizontal="left" vertical="center"/>
      <protection locked="0"/>
    </xf>
    <xf numFmtId="0" fontId="28" fillId="3" borderId="36" xfId="5" applyFont="1" applyBorder="1" applyAlignment="1" applyProtection="1">
      <alignment horizontal="left" vertical="center"/>
      <protection locked="0"/>
    </xf>
    <xf numFmtId="0" fontId="28" fillId="3" borderId="38" xfId="5" applyFont="1" applyBorder="1" applyAlignment="1" applyProtection="1">
      <alignment horizontal="left" vertical="center"/>
      <protection locked="0"/>
    </xf>
    <xf numFmtId="0" fontId="28" fillId="3" borderId="39" xfId="5" applyFont="1" applyBorder="1" applyAlignment="1" applyProtection="1">
      <alignment horizontal="left" vertical="center"/>
      <protection locked="0"/>
    </xf>
    <xf numFmtId="0" fontId="37" fillId="0" borderId="0" xfId="0" applyFont="1" applyBorder="1" applyAlignment="1">
      <alignment wrapText="1"/>
    </xf>
    <xf numFmtId="0" fontId="35" fillId="14" borderId="35" xfId="5" applyFont="1" applyFill="1" applyBorder="1" applyAlignment="1">
      <alignment horizontal="left" vertical="center" wrapText="1"/>
    </xf>
    <xf numFmtId="0" fontId="35" fillId="14" borderId="52" xfId="5" applyFont="1" applyFill="1" applyBorder="1" applyAlignment="1">
      <alignment horizontal="left" vertical="center" wrapText="1"/>
    </xf>
    <xf numFmtId="0" fontId="35" fillId="14" borderId="34" xfId="5" applyFont="1" applyFill="1" applyBorder="1" applyAlignment="1">
      <alignment horizontal="left" vertical="center" wrapText="1"/>
    </xf>
    <xf numFmtId="0" fontId="38" fillId="3" borderId="31" xfId="5" applyFont="1" applyBorder="1" applyAlignment="1" applyProtection="1">
      <alignment horizontal="center" vertical="center" wrapText="1"/>
      <protection locked="0"/>
    </xf>
    <xf numFmtId="0" fontId="38" fillId="3" borderId="45" xfId="5" applyFont="1" applyBorder="1" applyAlignment="1" applyProtection="1">
      <alignment horizontal="center" vertical="center" wrapText="1"/>
      <protection locked="0"/>
    </xf>
    <xf numFmtId="0" fontId="24" fillId="8" borderId="29" xfId="0" applyFont="1" applyFill="1" applyBorder="1" applyAlignment="1" applyProtection="1">
      <alignment horizontal="left" wrapText="1"/>
      <protection locked="0"/>
    </xf>
    <xf numFmtId="0" fontId="34" fillId="0" borderId="8" xfId="4" applyFont="1" applyBorder="1" applyAlignment="1">
      <alignment horizontal="left" wrapText="1"/>
    </xf>
    <xf numFmtId="0" fontId="34" fillId="0" borderId="7" xfId="4" applyFont="1" applyBorder="1" applyAlignment="1">
      <alignment horizontal="left" wrapText="1"/>
    </xf>
    <xf numFmtId="0" fontId="38" fillId="3" borderId="56" xfId="5" applyFont="1" applyBorder="1" applyAlignment="1" applyProtection="1">
      <alignment horizontal="center" vertical="center"/>
      <protection locked="0"/>
    </xf>
    <xf numFmtId="0" fontId="38" fillId="3" borderId="27" xfId="5" applyFont="1" applyBorder="1" applyAlignment="1" applyProtection="1">
      <alignment horizontal="center" vertical="center"/>
      <protection locked="0"/>
    </xf>
    <xf numFmtId="0" fontId="38" fillId="3" borderId="66" xfId="5" applyFont="1" applyBorder="1" applyAlignment="1" applyProtection="1">
      <alignment horizontal="center" vertical="center"/>
      <protection locked="0"/>
    </xf>
    <xf numFmtId="0" fontId="38" fillId="3" borderId="67" xfId="5" applyFont="1" applyBorder="1" applyAlignment="1" applyProtection="1">
      <alignment horizontal="center" vertical="center"/>
      <protection locked="0"/>
    </xf>
    <xf numFmtId="0" fontId="26" fillId="2" borderId="0" xfId="1" applyFont="1" applyFill="1" applyBorder="1" applyAlignment="1">
      <alignment horizontal="left" vertical="center" wrapText="1"/>
    </xf>
    <xf numFmtId="0" fontId="34" fillId="0" borderId="88" xfId="2" applyFont="1" applyBorder="1" applyAlignment="1">
      <alignment horizontal="left" vertical="center" wrapText="1"/>
    </xf>
    <xf numFmtId="0" fontId="64" fillId="7" borderId="0" xfId="0" applyFont="1" applyFill="1" applyBorder="1" applyAlignment="1">
      <alignment horizontal="center" vertical="center"/>
    </xf>
    <xf numFmtId="0" fontId="64" fillId="0" borderId="0" xfId="0" applyFont="1" applyBorder="1" applyAlignment="1">
      <alignment horizontal="left" vertical="center" wrapText="1"/>
    </xf>
    <xf numFmtId="0" fontId="63" fillId="0" borderId="46" xfId="2" applyFont="1" applyBorder="1" applyAlignment="1">
      <alignment horizontal="left" vertical="center"/>
    </xf>
    <xf numFmtId="0" fontId="64" fillId="0" borderId="0" xfId="0" applyFont="1" applyBorder="1" applyAlignment="1">
      <alignment horizontal="center" vertical="center" wrapText="1"/>
    </xf>
    <xf numFmtId="0" fontId="24" fillId="2" borderId="0" xfId="0" applyFont="1" applyFill="1" applyBorder="1" applyAlignment="1">
      <alignment horizontal="center"/>
    </xf>
    <xf numFmtId="0" fontId="70" fillId="0" borderId="46" xfId="2" applyFont="1" applyBorder="1" applyAlignment="1">
      <alignment horizontal="left" vertical="top"/>
    </xf>
    <xf numFmtId="0" fontId="64" fillId="0" borderId="0" xfId="0" applyFont="1" applyBorder="1" applyAlignment="1">
      <alignment horizontal="center" vertical="center"/>
    </xf>
    <xf numFmtId="0" fontId="64" fillId="0" borderId="0" xfId="0" applyFont="1" applyBorder="1" applyAlignment="1">
      <alignment horizontal="left"/>
    </xf>
    <xf numFmtId="0" fontId="70" fillId="0" borderId="0" xfId="2" applyFont="1" applyBorder="1" applyAlignment="1">
      <alignment horizontal="left" vertical="center"/>
    </xf>
    <xf numFmtId="0" fontId="64" fillId="0" borderId="0" xfId="0" applyFont="1" applyBorder="1" applyAlignment="1">
      <alignment horizontal="left" wrapText="1"/>
    </xf>
    <xf numFmtId="9" fontId="64" fillId="2" borderId="0" xfId="0" applyNumberFormat="1" applyFont="1" applyFill="1" applyBorder="1" applyAlignment="1">
      <alignment horizontal="right" vertical="center"/>
    </xf>
    <xf numFmtId="9" fontId="64" fillId="2" borderId="0" xfId="0" applyNumberFormat="1" applyFont="1" applyFill="1" applyBorder="1" applyAlignment="1">
      <alignment horizontal="center" vertical="center" wrapText="1"/>
    </xf>
    <xf numFmtId="0" fontId="65" fillId="0" borderId="0" xfId="4" applyFont="1" applyBorder="1" applyAlignment="1">
      <alignment horizontal="center" vertical="center" wrapText="1"/>
    </xf>
    <xf numFmtId="0" fontId="71" fillId="0" borderId="0" xfId="4" applyFont="1" applyBorder="1" applyAlignment="1">
      <alignment horizontal="left" vertical="center" wrapText="1"/>
    </xf>
    <xf numFmtId="0" fontId="64" fillId="0" borderId="0" xfId="0" applyFont="1" applyBorder="1" applyAlignment="1">
      <alignment horizontal="left" vertical="top" wrapText="1"/>
    </xf>
    <xf numFmtId="0" fontId="64" fillId="0" borderId="0" xfId="0" applyFont="1" applyBorder="1" applyAlignment="1">
      <alignment horizontal="center"/>
    </xf>
    <xf numFmtId="0" fontId="24" fillId="0" borderId="0" xfId="0" applyFont="1" applyBorder="1" applyAlignment="1">
      <alignment horizontal="center"/>
    </xf>
    <xf numFmtId="0" fontId="64" fillId="5" borderId="0" xfId="0" applyFont="1" applyFill="1" applyBorder="1" applyAlignment="1">
      <alignment horizontal="left"/>
    </xf>
    <xf numFmtId="0" fontId="24" fillId="7" borderId="0" xfId="0" applyFont="1" applyFill="1" applyBorder="1" applyAlignment="1">
      <alignment horizontal="center" vertical="center" wrapText="1"/>
    </xf>
    <xf numFmtId="0" fontId="64" fillId="2" borderId="0" xfId="0" applyFont="1" applyFill="1" applyBorder="1" applyAlignment="1">
      <alignment horizontal="left" vertical="top" wrapText="1"/>
    </xf>
    <xf numFmtId="0" fontId="64" fillId="2" borderId="0" xfId="0" applyFont="1" applyFill="1" applyBorder="1" applyAlignment="1">
      <alignment horizontal="left" vertical="center"/>
    </xf>
    <xf numFmtId="0" fontId="70" fillId="0" borderId="0" xfId="2" applyFont="1" applyBorder="1" applyAlignment="1">
      <alignment horizontal="left"/>
    </xf>
    <xf numFmtId="0" fontId="64" fillId="2" borderId="0" xfId="0" applyFont="1" applyFill="1" applyBorder="1" applyAlignment="1">
      <alignment vertical="center"/>
    </xf>
    <xf numFmtId="9" fontId="64" fillId="2" borderId="0" xfId="0" applyNumberFormat="1" applyFont="1" applyFill="1" applyBorder="1" applyAlignment="1">
      <alignment vertical="center" wrapText="1"/>
    </xf>
    <xf numFmtId="0" fontId="24" fillId="0" borderId="0" xfId="0" applyFont="1" applyBorder="1" applyAlignment="1">
      <alignment vertical="center"/>
    </xf>
    <xf numFmtId="0" fontId="64" fillId="2" borderId="0" xfId="0" applyFont="1" applyFill="1" applyBorder="1" applyAlignment="1">
      <alignment horizontal="left" vertical="center" wrapText="1"/>
    </xf>
    <xf numFmtId="0" fontId="64" fillId="2" borderId="0" xfId="0" applyFont="1" applyFill="1" applyBorder="1" applyAlignment="1">
      <alignment horizontal="left"/>
    </xf>
    <xf numFmtId="9" fontId="64" fillId="2" borderId="0" xfId="0" applyNumberFormat="1" applyFont="1" applyFill="1" applyBorder="1" applyAlignment="1">
      <alignment vertical="center"/>
    </xf>
    <xf numFmtId="0" fontId="59" fillId="12" borderId="8" xfId="0" applyFont="1" applyFill="1" applyBorder="1" applyAlignment="1">
      <alignment horizontal="left"/>
    </xf>
    <xf numFmtId="0" fontId="24" fillId="12" borderId="8" xfId="0" applyFont="1" applyFill="1" applyBorder="1" applyAlignment="1">
      <alignment horizontal="left"/>
    </xf>
    <xf numFmtId="0" fontId="24" fillId="12" borderId="19" xfId="0" applyFont="1" applyFill="1" applyBorder="1" applyAlignment="1">
      <alignment horizontal="left"/>
    </xf>
    <xf numFmtId="0" fontId="60" fillId="12" borderId="18" xfId="5" applyFont="1" applyFill="1" applyBorder="1" applyAlignment="1">
      <alignment horizontal="left"/>
    </xf>
    <xf numFmtId="0" fontId="60" fillId="12" borderId="8" xfId="5" applyFont="1" applyFill="1" applyBorder="1" applyAlignment="1">
      <alignment horizontal="left"/>
    </xf>
    <xf numFmtId="0" fontId="29" fillId="12" borderId="6" xfId="0" applyFont="1" applyFill="1" applyBorder="1" applyAlignment="1">
      <alignment horizontal="left" vertical="center"/>
    </xf>
    <xf numFmtId="9" fontId="64" fillId="2" borderId="0" xfId="0" applyNumberFormat="1" applyFont="1" applyFill="1" applyBorder="1" applyAlignment="1">
      <alignment horizontal="left" vertical="center"/>
    </xf>
    <xf numFmtId="0" fontId="64" fillId="2" borderId="0" xfId="0" applyFont="1" applyFill="1" applyBorder="1" applyAlignment="1">
      <alignment vertical="top"/>
    </xf>
    <xf numFmtId="9" fontId="64" fillId="2" borderId="0" xfId="0" applyNumberFormat="1" applyFont="1" applyFill="1" applyBorder="1" applyAlignment="1">
      <alignment horizontal="left" vertical="center" wrapText="1"/>
    </xf>
    <xf numFmtId="0" fontId="65" fillId="2" borderId="0" xfId="0" applyFont="1" applyFill="1" applyBorder="1" applyAlignment="1">
      <alignment horizontal="left" vertical="center" wrapText="1"/>
    </xf>
    <xf numFmtId="0" fontId="61" fillId="14" borderId="35" xfId="5" applyFont="1" applyFill="1" applyBorder="1" applyAlignment="1">
      <alignment horizontal="left" vertical="center" wrapText="1"/>
    </xf>
    <xf numFmtId="0" fontId="61" fillId="14" borderId="52" xfId="5" applyFont="1" applyFill="1" applyBorder="1" applyAlignment="1">
      <alignment horizontal="left" vertical="center" wrapText="1"/>
    </xf>
    <xf numFmtId="0" fontId="61" fillId="14" borderId="34" xfId="5" applyFont="1" applyFill="1" applyBorder="1" applyAlignment="1">
      <alignment horizontal="left" vertical="center" wrapText="1"/>
    </xf>
    <xf numFmtId="0" fontId="64" fillId="2" borderId="0" xfId="0" applyFont="1" applyFill="1" applyBorder="1" applyAlignment="1">
      <alignment horizontal="left" vertical="top"/>
    </xf>
    <xf numFmtId="0" fontId="24" fillId="4" borderId="0" xfId="0" applyFont="1" applyFill="1" applyBorder="1" applyAlignment="1">
      <alignment horizontal="center" vertical="center" wrapText="1"/>
    </xf>
    <xf numFmtId="0" fontId="29" fillId="11" borderId="6" xfId="0" applyFont="1" applyFill="1" applyBorder="1" applyAlignment="1">
      <alignment horizontal="left" vertical="center"/>
    </xf>
    <xf numFmtId="0" fontId="64" fillId="7" borderId="0" xfId="0" applyFont="1" applyFill="1" applyBorder="1" applyAlignment="1">
      <alignment horizontal="left" vertical="top" wrapText="1"/>
    </xf>
    <xf numFmtId="0" fontId="70" fillId="0" borderId="0" xfId="2" applyFont="1" applyBorder="1" applyAlignment="1">
      <alignment horizontal="left" vertical="top"/>
    </xf>
    <xf numFmtId="0" fontId="64" fillId="2" borderId="0" xfId="0" applyFont="1" applyFill="1" applyBorder="1" applyAlignment="1">
      <alignment horizontal="center" vertical="center"/>
    </xf>
    <xf numFmtId="9" fontId="64" fillId="0" borderId="0" xfId="0" applyNumberFormat="1" applyFont="1" applyBorder="1" applyAlignment="1">
      <alignment horizontal="center" vertical="center" wrapText="1"/>
    </xf>
    <xf numFmtId="0" fontId="24" fillId="0" borderId="0" xfId="2" applyFont="1" applyFill="1" applyBorder="1" applyAlignment="1">
      <alignment horizontal="left"/>
    </xf>
    <xf numFmtId="0" fontId="67" fillId="0" borderId="0" xfId="8" applyFont="1" applyFill="1" applyBorder="1" applyAlignment="1" applyProtection="1">
      <alignment horizontal="center" vertical="center"/>
      <protection locked="0"/>
    </xf>
    <xf numFmtId="0" fontId="67" fillId="0" borderId="0" xfId="8" applyFont="1" applyFill="1" applyBorder="1" applyAlignment="1" applyProtection="1">
      <alignment horizontal="left"/>
      <protection locked="0"/>
    </xf>
    <xf numFmtId="0" fontId="73" fillId="2" borderId="0" xfId="6" applyFont="1" applyFill="1" applyBorder="1" applyAlignment="1" applyProtection="1">
      <alignment horizontal="left"/>
      <protection locked="0"/>
    </xf>
    <xf numFmtId="0" fontId="67" fillId="2" borderId="0" xfId="8" applyFont="1" applyFill="1" applyBorder="1" applyAlignment="1" applyProtection="1">
      <alignment horizontal="left"/>
      <protection locked="0"/>
    </xf>
    <xf numFmtId="0" fontId="67" fillId="2" borderId="0" xfId="8" applyFont="1" applyFill="1" applyBorder="1" applyAlignment="1" applyProtection="1">
      <alignment horizontal="left" vertical="center"/>
      <protection locked="0"/>
    </xf>
    <xf numFmtId="0" fontId="1" fillId="2" borderId="20" xfId="1" applyFont="1" applyFill="1" applyBorder="1" applyAlignment="1">
      <alignment horizontal="center" vertical="center" wrapText="1"/>
    </xf>
    <xf numFmtId="0" fontId="1" fillId="2" borderId="22" xfId="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10" borderId="0" xfId="0" applyFont="1" applyFill="1" applyAlignment="1">
      <alignment horizontal="left" vertical="center"/>
    </xf>
    <xf numFmtId="0" fontId="9" fillId="10" borderId="0" xfId="8" applyFill="1" applyAlignment="1">
      <alignment horizontal="left" vertical="center"/>
    </xf>
    <xf numFmtId="0" fontId="1" fillId="2" borderId="20" xfId="1" applyFill="1" applyBorder="1" applyAlignment="1">
      <alignment horizontal="left" vertical="center"/>
    </xf>
    <xf numFmtId="0" fontId="1" fillId="2" borderId="21" xfId="1" applyFill="1" applyBorder="1" applyAlignment="1">
      <alignment horizontal="left" vertical="center"/>
    </xf>
    <xf numFmtId="0" fontId="1" fillId="2" borderId="22" xfId="1" applyFill="1" applyBorder="1" applyAlignment="1">
      <alignment horizontal="left" vertical="center"/>
    </xf>
    <xf numFmtId="0" fontId="5" fillId="0" borderId="0" xfId="0" applyFont="1" applyBorder="1" applyAlignment="1">
      <alignment horizontal="left" wrapText="1"/>
    </xf>
    <xf numFmtId="0" fontId="5" fillId="0" borderId="6" xfId="0" applyFont="1" applyBorder="1" applyAlignment="1">
      <alignment horizontal="left" vertical="top"/>
    </xf>
    <xf numFmtId="0" fontId="1" fillId="2" borderId="20" xfId="1" applyFill="1" applyBorder="1" applyAlignment="1">
      <alignment horizontal="left" vertical="center" wrapText="1"/>
    </xf>
    <xf numFmtId="0" fontId="1" fillId="2" borderId="21" xfId="1" applyFill="1" applyBorder="1" applyAlignment="1">
      <alignment horizontal="left" vertical="center" wrapText="1"/>
    </xf>
    <xf numFmtId="0" fontId="1" fillId="2" borderId="22" xfId="1" applyFill="1" applyBorder="1" applyAlignment="1">
      <alignment horizontal="left" vertical="center" wrapText="1"/>
    </xf>
  </cellXfs>
  <cellStyles count="10">
    <cellStyle name="Ausgabe" xfId="5" builtinId="21"/>
    <cellStyle name="Eingabe" xfId="7" builtinId="20"/>
    <cellStyle name="Hyperlink" xfId="8" builtinId="8"/>
    <cellStyle name="Prozent" xfId="3" builtinId="5"/>
    <cellStyle name="Standard" xfId="0" builtinId="0" customBuiltin="1"/>
    <cellStyle name="Überschrift" xfId="6" builtinId="15"/>
    <cellStyle name="Überschrift 1" xfId="1" builtinId="16"/>
    <cellStyle name="Überschrift 2" xfId="9" builtinId="17"/>
    <cellStyle name="Überschrift 3" xfId="2" builtinId="18"/>
    <cellStyle name="Überschrift 4" xfId="4" builtinId="19"/>
  </cellStyles>
  <dxfs count="731">
    <dxf>
      <font>
        <color theme="0"/>
      </font>
      <fill>
        <patternFill>
          <bgColor theme="0"/>
        </patternFill>
      </fill>
    </dxf>
    <dxf>
      <fill>
        <patternFill>
          <bgColor theme="0" tint="-0.14996795556505021"/>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theme="0"/>
      </font>
      <fill>
        <patternFill>
          <fgColor theme="0"/>
          <bgColor theme="0"/>
        </patternFill>
      </fill>
    </dxf>
    <dxf>
      <fill>
        <patternFill>
          <bgColor theme="0" tint="-0.14996795556505021"/>
        </patternFill>
      </fill>
    </dxf>
    <dxf>
      <font>
        <color auto="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border>
        <left/>
        <right/>
        <top/>
        <bottom/>
        <vertical/>
        <horizontal/>
      </border>
    </dxf>
    <dxf>
      <border>
        <left/>
        <right/>
        <top/>
        <bottom/>
        <vertical/>
        <horizontal/>
      </border>
    </dxf>
    <dxf>
      <font>
        <color rgb="FF006100"/>
      </font>
      <fill>
        <patternFill>
          <bgColor rgb="FFC6EFCE"/>
        </patternFill>
      </fill>
    </dxf>
    <dxf>
      <font>
        <color rgb="FF9C6500"/>
      </font>
      <fill>
        <patternFill>
          <bgColor rgb="FFFFEB9C"/>
        </patternFill>
      </fill>
    </dxf>
    <dxf>
      <fill>
        <patternFill>
          <bgColor rgb="FFFFC7CE"/>
        </patternFill>
      </fill>
    </dxf>
    <dxf>
      <fill>
        <patternFill>
          <bgColor theme="0" tint="-0.14996795556505021"/>
        </patternFill>
      </fill>
    </dxf>
    <dxf>
      <font>
        <color theme="1"/>
      </font>
      <fill>
        <patternFill>
          <bgColor rgb="FFFFFF99"/>
        </patternFill>
      </fill>
    </dxf>
    <dxf>
      <font>
        <color auto="1"/>
      </font>
      <fill>
        <patternFill>
          <bgColor rgb="FFC1FFCB"/>
        </patternFill>
      </fill>
      <border>
        <left/>
        <right/>
        <top/>
        <bottom/>
      </border>
    </dxf>
    <dxf>
      <font>
        <color theme="1"/>
      </font>
      <fill>
        <patternFill>
          <bgColor rgb="FFFFE5E5"/>
        </patternFill>
      </fill>
      <border>
        <left/>
        <right/>
        <top/>
        <bottom/>
      </border>
    </dxf>
    <dxf>
      <font>
        <color auto="1"/>
      </font>
      <fill>
        <patternFill>
          <bgColor rgb="FFFF0000"/>
        </patternFill>
      </fill>
      <border>
        <left/>
        <right/>
        <top/>
        <bottom/>
      </border>
    </dxf>
    <dxf>
      <font>
        <color auto="1"/>
      </font>
      <fill>
        <patternFill>
          <bgColor rgb="FF00B050"/>
        </patternFill>
      </fill>
      <border>
        <left/>
        <right/>
        <top/>
        <bottom/>
      </border>
    </dxf>
    <dxf>
      <fill>
        <patternFill>
          <bgColor rgb="FFBCE292"/>
        </patternFill>
      </fill>
      <border>
        <left/>
        <right/>
        <top/>
        <bottom/>
      </border>
    </dxf>
    <dxf>
      <font>
        <color theme="1"/>
      </font>
      <fill>
        <patternFill>
          <bgColor rgb="FFFFB5AF"/>
        </patternFill>
      </fill>
      <border>
        <left/>
        <right/>
        <top/>
        <bottom/>
        <vertical/>
        <horizontal/>
      </border>
    </dxf>
    <dxf>
      <font>
        <color theme="1"/>
      </font>
      <fill>
        <patternFill>
          <bgColor rgb="FFFFFF99"/>
        </patternFill>
      </fill>
      <border>
        <left/>
        <right/>
        <top/>
        <bottom/>
      </border>
    </dxf>
    <dxf>
      <fill>
        <patternFill>
          <bgColor theme="0" tint="-0.14996795556505021"/>
        </patternFill>
      </fill>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rgb="FFFFFF99"/>
        </patternFill>
      </fill>
    </dxf>
    <dxf>
      <font>
        <color auto="1"/>
      </font>
      <fill>
        <patternFill>
          <bgColor rgb="FFC1FFCB"/>
        </patternFill>
      </fill>
      <border>
        <left/>
        <right/>
        <top/>
        <bottom/>
      </border>
    </dxf>
    <dxf>
      <font>
        <color theme="1"/>
      </font>
      <fill>
        <patternFill>
          <bgColor rgb="FFFFE5E5"/>
        </patternFill>
      </fill>
      <border>
        <left/>
        <right/>
        <top/>
        <bottom/>
      </border>
    </dxf>
    <dxf>
      <font>
        <color auto="1"/>
      </font>
      <fill>
        <patternFill>
          <bgColor rgb="FFFF0000"/>
        </patternFill>
      </fill>
      <border>
        <left/>
        <right/>
        <top/>
        <bottom/>
      </border>
    </dxf>
    <dxf>
      <font>
        <color auto="1"/>
      </font>
      <fill>
        <patternFill>
          <bgColor rgb="FF00B050"/>
        </patternFill>
      </fill>
      <border>
        <left/>
        <right/>
        <top/>
        <bottom/>
      </border>
    </dxf>
    <dxf>
      <fill>
        <patternFill>
          <bgColor rgb="FFBCE292"/>
        </patternFill>
      </fill>
      <border>
        <left/>
        <right/>
        <top/>
        <bottom/>
      </border>
    </dxf>
    <dxf>
      <font>
        <color theme="1"/>
      </font>
      <fill>
        <patternFill>
          <bgColor rgb="FFFFB5AF"/>
        </patternFill>
      </fill>
      <border>
        <left/>
        <right/>
        <top/>
        <bottom/>
        <vertical/>
        <horizontal/>
      </border>
    </dxf>
    <dxf>
      <font>
        <color theme="1"/>
      </font>
      <fill>
        <patternFill>
          <bgColor rgb="FFFFFF99"/>
        </patternFill>
      </fill>
      <border>
        <left/>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rgb="FFFFFF99"/>
        </patternFill>
      </fill>
    </dxf>
    <dxf>
      <font>
        <color auto="1"/>
      </font>
      <fill>
        <patternFill>
          <bgColor rgb="FFC1FFCB"/>
        </patternFill>
      </fill>
      <border>
        <left/>
        <right/>
        <top/>
        <bottom/>
      </border>
    </dxf>
    <dxf>
      <font>
        <color theme="1"/>
      </font>
      <fill>
        <patternFill>
          <bgColor rgb="FFFFE5E5"/>
        </patternFill>
      </fill>
      <border>
        <left/>
        <right/>
        <top/>
        <bottom/>
      </border>
    </dxf>
    <dxf>
      <font>
        <color auto="1"/>
      </font>
      <fill>
        <patternFill>
          <bgColor rgb="FFFF0000"/>
        </patternFill>
      </fill>
      <border>
        <left/>
        <right/>
        <top/>
        <bottom/>
      </border>
    </dxf>
    <dxf>
      <font>
        <color auto="1"/>
      </font>
      <fill>
        <patternFill>
          <bgColor rgb="FF00B050"/>
        </patternFill>
      </fill>
      <border>
        <left/>
        <right/>
        <top/>
        <bottom/>
      </border>
    </dxf>
    <dxf>
      <fill>
        <patternFill>
          <bgColor rgb="FFBCE292"/>
        </patternFill>
      </fill>
      <border>
        <left/>
        <right/>
        <top/>
        <bottom/>
      </border>
    </dxf>
    <dxf>
      <font>
        <color theme="1"/>
      </font>
      <fill>
        <patternFill>
          <bgColor rgb="FFFFB5AF"/>
        </patternFill>
      </fill>
      <border>
        <left/>
        <right/>
        <top/>
        <bottom/>
        <vertical/>
        <horizontal/>
      </border>
    </dxf>
    <dxf>
      <font>
        <color theme="1"/>
      </font>
      <fill>
        <patternFill>
          <bgColor rgb="FFFFFF99"/>
        </patternFill>
      </fill>
      <border>
        <left/>
        <right/>
        <top/>
        <bottom/>
      </border>
    </dxf>
    <dxf>
      <font>
        <color theme="1"/>
      </font>
      <fill>
        <patternFill>
          <bgColor rgb="FFFFFF99"/>
        </patternFill>
      </fill>
    </dxf>
    <dxf>
      <font>
        <color theme="0"/>
      </font>
      <fill>
        <patternFill>
          <bgColor theme="0"/>
        </patternFill>
      </fill>
    </dxf>
    <dxf>
      <fill>
        <patternFill>
          <bgColor rgb="FF00B050"/>
        </patternFill>
      </fill>
    </dxf>
    <dxf>
      <font>
        <color theme="0"/>
      </font>
      <fill>
        <patternFill>
          <bgColor theme="0"/>
        </patternFill>
      </fill>
    </dxf>
    <dxf>
      <font>
        <color theme="1"/>
      </font>
      <fill>
        <patternFill>
          <bgColor rgb="FFFFFF99"/>
        </patternFill>
      </fill>
    </dxf>
    <dxf>
      <font>
        <color theme="1"/>
      </font>
      <fill>
        <patternFill>
          <bgColor rgb="FFFFFF99"/>
        </patternFill>
      </fill>
    </dxf>
    <dxf>
      <font>
        <color theme="0"/>
      </font>
      <fill>
        <patternFill>
          <bgColor theme="0"/>
        </patternFill>
      </fill>
      <border>
        <left/>
        <right/>
        <top/>
        <bottom/>
      </border>
    </dxf>
    <dxf>
      <fill>
        <patternFill>
          <bgColor theme="0" tint="-4.9989318521683403E-2"/>
        </patternFill>
      </fill>
    </dxf>
    <dxf>
      <fill>
        <patternFill>
          <bgColor theme="0" tint="-0.14996795556505021"/>
        </patternFill>
      </fill>
    </dxf>
    <dxf>
      <font>
        <color auto="1"/>
      </font>
      <fill>
        <patternFill>
          <bgColor rgb="FFFF7C80"/>
        </patternFill>
      </fill>
    </dxf>
    <dxf>
      <fill>
        <patternFill>
          <bgColor rgb="FF66FF66"/>
        </patternFill>
      </fill>
    </dxf>
    <dxf>
      <border>
        <left/>
        <right/>
        <top/>
        <bottom/>
        <vertical/>
        <horizontal/>
      </border>
    </dxf>
    <dxf>
      <font>
        <color theme="0"/>
      </font>
      <fill>
        <patternFill>
          <bgColor theme="0"/>
        </patternFill>
      </fill>
      <border>
        <left/>
        <right/>
        <top/>
        <bottom/>
      </border>
    </dxf>
    <dxf>
      <fill>
        <patternFill>
          <bgColor theme="0" tint="-4.9989318521683403E-2"/>
        </patternFill>
      </fill>
    </dxf>
    <dxf>
      <fill>
        <patternFill>
          <bgColor theme="0" tint="-0.14996795556505021"/>
        </patternFill>
      </fill>
    </dxf>
    <dxf>
      <font>
        <color auto="1"/>
      </font>
      <fill>
        <patternFill>
          <bgColor rgb="FFFF7C80"/>
        </patternFill>
      </fill>
    </dxf>
    <dxf>
      <fill>
        <patternFill>
          <bgColor rgb="FF66FF66"/>
        </patternFill>
      </fill>
    </dxf>
    <dxf>
      <border>
        <left/>
        <right/>
        <top/>
        <bottom/>
        <vertical/>
        <horizontal/>
      </border>
    </dxf>
    <dxf>
      <font>
        <color theme="0"/>
      </font>
      <fill>
        <patternFill>
          <bgColor theme="0"/>
        </patternFill>
      </fill>
      <border>
        <left/>
        <right/>
        <top/>
        <bottom/>
      </border>
    </dxf>
    <dxf>
      <fill>
        <patternFill>
          <bgColor theme="0" tint="-4.9989318521683403E-2"/>
        </patternFill>
      </fill>
    </dxf>
    <dxf>
      <fill>
        <patternFill>
          <bgColor theme="0" tint="-0.14996795556505021"/>
        </patternFill>
      </fill>
    </dxf>
    <dxf>
      <font>
        <color auto="1"/>
      </font>
      <fill>
        <patternFill>
          <bgColor rgb="FFFF7C80"/>
        </patternFill>
      </fill>
    </dxf>
    <dxf>
      <fill>
        <patternFill>
          <bgColor rgb="FF66FF66"/>
        </patternFill>
      </fill>
    </dxf>
    <dxf>
      <border>
        <left/>
        <right/>
        <top/>
        <bottom/>
        <vertical/>
        <horizontal/>
      </border>
    </dxf>
    <dxf>
      <font>
        <color theme="0"/>
      </font>
      <fill>
        <patternFill>
          <bgColor theme="0"/>
        </patternFill>
      </fill>
      <border>
        <left/>
        <right/>
        <top/>
        <bottom/>
      </border>
    </dxf>
    <dxf>
      <fill>
        <patternFill>
          <bgColor theme="0" tint="-4.9989318521683403E-2"/>
        </patternFill>
      </fill>
    </dxf>
    <dxf>
      <fill>
        <patternFill>
          <bgColor theme="0" tint="-0.14996795556505021"/>
        </patternFill>
      </fill>
    </dxf>
    <dxf>
      <font>
        <color auto="1"/>
      </font>
      <fill>
        <patternFill>
          <bgColor rgb="FFFF7C80"/>
        </patternFill>
      </fill>
    </dxf>
    <dxf>
      <fill>
        <patternFill>
          <bgColor rgb="FF66FF66"/>
        </patternFill>
      </fill>
    </dxf>
    <dxf>
      <border>
        <left/>
        <right/>
        <top/>
        <bottom/>
        <vertical/>
        <horizontal/>
      </border>
    </dxf>
    <dxf>
      <font>
        <color theme="0"/>
      </font>
      <fill>
        <patternFill>
          <bgColor theme="0"/>
        </patternFill>
      </fill>
      <border>
        <left/>
        <right/>
        <top/>
        <bottom/>
      </border>
    </dxf>
    <dxf>
      <fill>
        <patternFill>
          <bgColor theme="0" tint="-4.9989318521683403E-2"/>
        </patternFill>
      </fill>
    </dxf>
    <dxf>
      <fill>
        <patternFill>
          <bgColor theme="0" tint="-0.14996795556505021"/>
        </patternFill>
      </fill>
    </dxf>
    <dxf>
      <font>
        <color auto="1"/>
      </font>
      <fill>
        <patternFill>
          <bgColor rgb="FFFF7C80"/>
        </patternFill>
      </fill>
    </dxf>
    <dxf>
      <fill>
        <patternFill>
          <bgColor rgb="FF66FF66"/>
        </patternFill>
      </fill>
    </dxf>
    <dxf>
      <border>
        <left/>
        <right/>
        <top/>
        <bottom/>
        <vertical/>
        <horizontal/>
      </border>
    </dxf>
    <dxf>
      <font>
        <color theme="0"/>
      </font>
      <fill>
        <patternFill>
          <bgColor theme="0"/>
        </patternFill>
      </fill>
      <border>
        <left/>
        <right/>
        <top/>
        <bottom/>
      </border>
    </dxf>
    <dxf>
      <fill>
        <patternFill>
          <bgColor theme="0" tint="-4.9989318521683403E-2"/>
        </patternFill>
      </fill>
    </dxf>
    <dxf>
      <font>
        <color theme="0"/>
      </font>
      <fill>
        <patternFill>
          <bgColor theme="0"/>
        </patternFill>
      </fill>
      <border>
        <left/>
        <right/>
        <top/>
        <bottom/>
      </border>
    </dxf>
    <dxf>
      <fill>
        <patternFill>
          <bgColor theme="0" tint="-0.14996795556505021"/>
        </patternFill>
      </fill>
    </dxf>
    <dxf>
      <font>
        <color auto="1"/>
      </font>
      <fill>
        <patternFill>
          <bgColor rgb="FFFF7C80"/>
        </patternFill>
      </fill>
    </dxf>
    <dxf>
      <fill>
        <patternFill>
          <bgColor rgb="FF66FF66"/>
        </patternFill>
      </fill>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ill>
        <patternFill>
          <bgColor theme="0" tint="-0.14996795556505021"/>
        </patternFill>
      </fill>
    </dxf>
    <dxf>
      <font>
        <color auto="1"/>
      </font>
      <fill>
        <patternFill>
          <bgColor rgb="FFFF7C80"/>
        </patternFill>
      </fill>
    </dxf>
    <dxf>
      <fill>
        <patternFill>
          <bgColor rgb="FF66FF66"/>
        </patternFill>
      </fill>
    </dxf>
    <dxf>
      <font>
        <color theme="0"/>
      </font>
      <fill>
        <patternFill>
          <bgColor theme="0"/>
        </patternFill>
      </fill>
      <border>
        <left/>
        <right/>
        <top/>
        <bottom/>
      </border>
    </dxf>
    <dxf>
      <border>
        <left/>
        <right/>
        <top/>
        <bottom/>
        <vertical/>
        <horizontal/>
      </border>
    </dxf>
    <dxf>
      <fill>
        <patternFill>
          <bgColor rgb="FFFF7C80"/>
        </patternFill>
      </fill>
    </dxf>
    <dxf>
      <fill>
        <patternFill>
          <bgColor rgb="FF66FF66"/>
        </patternFill>
      </fill>
      <border>
        <left/>
        <right/>
        <top/>
        <bottom/>
        <vertical/>
        <horizontal/>
      </border>
    </dxf>
    <dxf>
      <font>
        <color theme="0"/>
      </font>
      <fill>
        <patternFill>
          <bgColor theme="0"/>
        </patternFill>
      </fill>
      <border>
        <left/>
        <right/>
        <top/>
        <bottom/>
      </border>
    </dxf>
    <dxf>
      <fill>
        <patternFill>
          <bgColor theme="0" tint="-0.14996795556505021"/>
        </patternFill>
      </fill>
    </dxf>
    <dxf>
      <font>
        <color theme="0"/>
      </font>
      <fill>
        <patternFill>
          <bgColor theme="0"/>
        </patternFill>
      </fill>
      <border>
        <left/>
        <right/>
        <top/>
        <bottom/>
      </border>
    </dxf>
    <dxf>
      <fill>
        <patternFill>
          <bgColor theme="0" tint="-0.14996795556505021"/>
        </patternFill>
      </fill>
    </dxf>
    <dxf>
      <font>
        <color theme="0"/>
      </font>
      <fill>
        <patternFill>
          <bgColor theme="0"/>
        </patternFill>
      </fill>
      <border>
        <left/>
        <right/>
        <top/>
        <bottom/>
      </border>
    </dxf>
    <dxf>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ont>
        <color theme="1"/>
      </font>
      <fill>
        <patternFill>
          <bgColor rgb="FFFFFF99"/>
        </patternFill>
      </fill>
    </dxf>
    <dxf>
      <font>
        <color theme="0"/>
      </font>
      <fill>
        <patternFill>
          <bgColor theme="0"/>
        </patternFill>
      </fill>
    </dxf>
    <dxf>
      <fill>
        <patternFill>
          <bgColor rgb="FFBCE27E"/>
        </patternFill>
      </fill>
    </dxf>
    <dxf>
      <fill>
        <patternFill>
          <bgColor rgb="FFC1FFCB"/>
        </patternFill>
      </fill>
    </dxf>
    <dxf>
      <fill>
        <patternFill>
          <bgColor rgb="FFFFE5E5"/>
        </patternFill>
      </fill>
    </dxf>
    <dxf>
      <fill>
        <patternFill>
          <bgColor rgb="FFFFB8AF"/>
        </patternFill>
      </fill>
    </dxf>
    <dxf>
      <fill>
        <patternFill>
          <bgColor rgb="FFFF0000"/>
        </patternFill>
      </fill>
    </dxf>
    <dxf>
      <font>
        <color theme="0"/>
      </font>
      <fill>
        <patternFill>
          <bgColor theme="0"/>
        </patternFill>
      </fill>
      <border>
        <left/>
        <right/>
        <top/>
        <bottom/>
      </border>
    </dxf>
    <dxf>
      <font>
        <color auto="1"/>
      </font>
      <fill>
        <patternFill>
          <bgColor rgb="FFC1FFCB"/>
        </patternFill>
      </fill>
      <border>
        <left/>
        <right/>
        <top/>
        <bottom/>
      </border>
    </dxf>
    <dxf>
      <font>
        <color theme="1"/>
      </font>
      <fill>
        <patternFill>
          <bgColor rgb="FFFFE5E5"/>
        </patternFill>
      </fill>
      <border>
        <left/>
        <right/>
        <top/>
        <bottom/>
      </border>
    </dxf>
    <dxf>
      <font>
        <color theme="0"/>
      </font>
      <fill>
        <patternFill>
          <bgColor theme="0"/>
        </patternFill>
      </fill>
      <border>
        <left/>
        <right/>
        <top/>
        <bottom/>
      </border>
    </dxf>
    <dxf>
      <font>
        <color auto="1"/>
      </font>
      <fill>
        <patternFill>
          <bgColor theme="0" tint="-0.14996795556505021"/>
        </patternFill>
      </fill>
    </dxf>
    <dxf>
      <font>
        <color theme="1"/>
      </font>
      <fill>
        <patternFill>
          <bgColor theme="0" tint="-0.14996795556505021"/>
        </patternFill>
      </fill>
    </dxf>
    <dxf>
      <font>
        <color theme="0"/>
      </font>
      <fill>
        <patternFill>
          <bgColor theme="0"/>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4.9989318521683403E-2"/>
        </patternFill>
      </fill>
    </dxf>
    <dxf>
      <font>
        <color theme="0"/>
      </font>
      <fill>
        <patternFill>
          <bgColor theme="0"/>
        </patternFill>
      </fill>
      <border>
        <left/>
        <right/>
        <top/>
        <bottom/>
      </border>
    </dxf>
    <dxf>
      <fill>
        <patternFill>
          <bgColor theme="0" tint="-0.14996795556505021"/>
        </patternFill>
      </fill>
    </dxf>
    <dxf>
      <font>
        <color auto="1"/>
      </font>
      <fill>
        <patternFill>
          <bgColor rgb="FFFF7C80"/>
        </patternFill>
      </fill>
    </dxf>
    <dxf>
      <fill>
        <patternFill>
          <bgColor rgb="FF66FF66"/>
        </patternFill>
      </fill>
    </dxf>
    <dxf>
      <font>
        <color theme="0"/>
      </font>
      <fill>
        <patternFill>
          <bgColor theme="0"/>
        </patternFill>
      </fill>
      <border>
        <left/>
        <right/>
        <top/>
        <bottom/>
      </border>
    </dxf>
    <dxf>
      <font>
        <color theme="0"/>
      </font>
      <fill>
        <patternFill>
          <bgColor theme="0"/>
        </patternFill>
      </fill>
      <border>
        <left/>
        <right/>
        <top/>
        <bottom/>
      </border>
    </dxf>
    <dxf>
      <border>
        <left/>
        <right/>
        <top/>
        <bottom/>
        <vertical/>
        <horizontal/>
      </border>
    </dxf>
    <dxf>
      <fill>
        <patternFill>
          <bgColor theme="0" tint="-0.14996795556505021"/>
        </patternFill>
      </fill>
    </dxf>
    <dxf>
      <fill>
        <patternFill>
          <bgColor rgb="FF66FF66"/>
        </patternFill>
      </fill>
    </dxf>
    <dxf>
      <font>
        <color auto="1"/>
      </font>
      <fill>
        <patternFill>
          <bgColor rgb="FFFF7C80"/>
        </patternFill>
      </fill>
    </dxf>
    <dxf>
      <fill>
        <patternFill>
          <bgColor rgb="FF66FF66"/>
        </patternFill>
      </fill>
    </dxf>
    <dxf>
      <font>
        <color theme="0"/>
      </font>
      <fill>
        <patternFill>
          <bgColor theme="0"/>
        </patternFill>
      </fill>
      <border>
        <left/>
        <right/>
        <top/>
        <bottom/>
      </border>
    </dxf>
    <dxf>
      <fill>
        <patternFill>
          <bgColor theme="0" tint="-0.14996795556505021"/>
        </patternFill>
      </fill>
    </dxf>
    <dxf>
      <font>
        <color auto="1"/>
      </font>
      <fill>
        <patternFill>
          <bgColor rgb="FFFF0000"/>
        </patternFill>
      </fill>
      <border>
        <left/>
        <right/>
        <top/>
        <bottom/>
      </border>
    </dxf>
    <dxf>
      <fill>
        <patternFill>
          <bgColor theme="0" tint="-0.14996795556505021"/>
        </patternFill>
      </fill>
    </dxf>
    <dxf>
      <fill>
        <patternFill>
          <bgColor rgb="FF66FF66"/>
        </patternFill>
      </fill>
      <border>
        <left/>
        <right/>
        <top/>
        <bottom/>
        <vertical/>
        <horizontal/>
      </border>
    </dxf>
    <dxf>
      <fill>
        <patternFill>
          <bgColor theme="0" tint="-0.14996795556505021"/>
        </patternFill>
      </fill>
    </dxf>
    <dxf>
      <font>
        <color theme="1"/>
      </font>
      <fill>
        <patternFill>
          <bgColor theme="0" tint="-0.14996795556505021"/>
        </patternFill>
      </fill>
      <border>
        <left/>
        <right/>
        <top style="hair">
          <color auto="1"/>
        </top>
        <bottom/>
        <vertical/>
        <horizontal/>
      </border>
    </dxf>
    <dxf>
      <fill>
        <patternFill>
          <bgColor theme="0" tint="-0.14996795556505021"/>
        </patternFill>
      </fill>
      <border>
        <left/>
        <right/>
        <top style="hair">
          <color auto="1"/>
        </top>
        <bottom/>
      </border>
    </dxf>
    <dxf>
      <fill>
        <patternFill>
          <bgColor theme="0" tint="-0.14996795556505021"/>
        </patternFill>
      </fill>
    </dxf>
    <dxf>
      <fill>
        <patternFill>
          <bgColor rgb="FFFF7C80"/>
        </patternFill>
      </fill>
    </dxf>
    <dxf>
      <fill>
        <patternFill>
          <bgColor theme="0" tint="-0.14996795556505021"/>
        </patternFill>
      </fill>
      <border>
        <left/>
        <right/>
        <top style="hair">
          <color auto="1"/>
        </top>
        <bottom/>
        <vertical/>
        <horizontal/>
      </border>
    </dxf>
    <dxf>
      <border>
        <left/>
        <right/>
        <top/>
        <bottom/>
        <vertical/>
        <horizontal/>
      </border>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border>
        <left/>
        <right/>
        <top style="hair">
          <color auto="1"/>
        </top>
        <bottom/>
        <vertical/>
        <horizontal/>
      </border>
    </dxf>
    <dxf>
      <fill>
        <patternFill>
          <bgColor theme="0" tint="-4.9989318521683403E-2"/>
        </patternFill>
      </fill>
    </dxf>
    <dxf>
      <fill>
        <patternFill>
          <bgColor theme="0" tint="-4.9989318521683403E-2"/>
        </patternFill>
      </fill>
    </dxf>
    <dxf>
      <fill>
        <patternFill>
          <bgColor rgb="FFFF7C80"/>
        </patternFill>
      </fill>
    </dxf>
    <dxf>
      <fill>
        <patternFill>
          <bgColor theme="0" tint="-0.14996795556505021"/>
        </patternFill>
      </fill>
    </dxf>
    <dxf>
      <fill>
        <patternFill>
          <bgColor theme="0" tint="-0.14996795556505021"/>
        </patternFill>
      </fill>
    </dxf>
    <dxf>
      <fill>
        <patternFill>
          <bgColor theme="0" tint="-0.14996795556505021"/>
        </patternFill>
      </fill>
      <border>
        <left/>
        <right/>
        <top style="hair">
          <color auto="1"/>
        </top>
        <bottom/>
        <vertical/>
        <horizontal/>
      </border>
    </dxf>
    <dxf>
      <fill>
        <patternFill>
          <bgColor theme="0" tint="-4.9989318521683403E-2"/>
        </patternFill>
      </fill>
      <border>
        <left/>
        <right/>
        <top style="hair">
          <color auto="1"/>
        </top>
        <bottom/>
      </border>
    </dxf>
    <dxf>
      <fill>
        <patternFill>
          <bgColor theme="0" tint="-4.9989318521683403E-2"/>
        </patternFill>
      </fill>
      <border>
        <left/>
        <right/>
        <top style="hair">
          <color auto="1"/>
        </top>
        <bottom/>
      </border>
    </dxf>
    <dxf>
      <fill>
        <patternFill>
          <bgColor rgb="FFFF7C80"/>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border>
        <left/>
        <right/>
        <top/>
        <bottom/>
        <vertical/>
        <horizontal/>
      </border>
    </dxf>
    <dxf>
      <fill>
        <patternFill>
          <bgColor theme="0" tint="-0.14996795556505021"/>
        </patternFill>
      </fill>
      <border>
        <left/>
        <right/>
        <top style="hair">
          <color auto="1"/>
        </top>
        <bottom/>
      </border>
    </dxf>
    <dxf>
      <font>
        <color theme="0"/>
      </font>
      <fill>
        <patternFill>
          <bgColor theme="0"/>
        </patternFill>
      </fill>
    </dxf>
    <dxf>
      <fill>
        <patternFill>
          <bgColor theme="0" tint="-0.14996795556505021"/>
        </patternFill>
      </fill>
      <border>
        <left/>
        <right/>
        <top/>
        <bottom style="hair">
          <color auto="1"/>
        </bottom>
        <vertical/>
        <horizontal/>
      </border>
    </dxf>
    <dxf>
      <font>
        <color auto="1"/>
      </font>
      <fill>
        <patternFill>
          <bgColor rgb="FF00B050"/>
        </patternFill>
      </fill>
      <border>
        <left/>
        <right/>
        <top/>
        <bottom/>
      </border>
    </dxf>
    <dxf>
      <fill>
        <patternFill>
          <bgColor theme="0" tint="-4.9989318521683403E-2"/>
        </patternFill>
      </fill>
      <border>
        <left/>
        <right/>
        <top/>
        <bottom/>
        <vertical/>
        <horizontal/>
      </border>
    </dxf>
    <dxf>
      <fill>
        <patternFill>
          <bgColor rgb="FF66FF66"/>
        </patternFill>
      </fill>
      <border>
        <left/>
        <right/>
        <top/>
        <bottom/>
      </border>
    </dxf>
    <dxf>
      <fill>
        <patternFill>
          <bgColor theme="9" tint="0.39994506668294322"/>
        </patternFill>
      </fill>
      <border>
        <left/>
        <right/>
        <top/>
        <bottom/>
      </border>
    </dxf>
    <dxf>
      <font>
        <b val="0"/>
        <i val="0"/>
        <u val="none"/>
        <color theme="0"/>
      </font>
      <fill>
        <patternFill>
          <bgColor rgb="FF7030A0"/>
        </patternFill>
      </fill>
      <border>
        <left/>
        <right/>
        <top/>
        <bottom/>
      </border>
    </dxf>
    <dxf>
      <fill>
        <patternFill>
          <bgColor rgb="FFBCE292"/>
        </patternFill>
      </fill>
      <border>
        <left/>
        <right/>
        <top/>
        <bottom/>
      </border>
    </dxf>
    <dxf>
      <font>
        <color theme="1"/>
      </font>
      <fill>
        <patternFill>
          <bgColor rgb="FFFFB5AF"/>
        </patternFill>
      </fill>
      <border>
        <left/>
        <right/>
        <top/>
        <bottom/>
        <vertical/>
        <horizontal/>
      </border>
    </dxf>
    <dxf>
      <font>
        <color theme="1"/>
      </font>
      <fill>
        <patternFill>
          <bgColor rgb="FFFFFF99"/>
        </patternFill>
      </fill>
      <border>
        <left/>
        <right/>
        <top/>
        <bottom/>
      </border>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color auto="1"/>
      </font>
      <fill>
        <patternFill>
          <bgColor rgb="FF66FF66"/>
        </patternFill>
      </fill>
    </dxf>
    <dxf>
      <font>
        <color auto="1"/>
      </font>
      <fill>
        <patternFill>
          <bgColor theme="0"/>
        </patternFill>
      </fill>
    </dxf>
    <dxf>
      <font>
        <color auto="1"/>
      </font>
      <fill>
        <patternFill>
          <bgColor rgb="FFFF7C80"/>
        </patternFill>
      </fill>
    </dxf>
    <dxf>
      <font>
        <b/>
        <i val="0"/>
        <color auto="1"/>
      </font>
      <fill>
        <patternFill>
          <bgColor rgb="FF66FF66"/>
        </patternFill>
      </fill>
    </dxf>
    <dxf>
      <font>
        <b/>
        <i val="0"/>
        <color auto="1"/>
      </font>
      <fill>
        <patternFill>
          <bgColor theme="0"/>
        </patternFill>
      </fill>
    </dxf>
    <dxf>
      <font>
        <b/>
        <i val="0"/>
      </font>
      <fill>
        <patternFill>
          <bgColor rgb="FF66FF66"/>
        </patternFill>
      </fill>
    </dxf>
    <dxf>
      <font>
        <b/>
        <i val="0"/>
      </font>
      <fill>
        <patternFill>
          <bgColor rgb="FFFF7C80"/>
        </patternFill>
      </fill>
    </dxf>
    <dxf>
      <font>
        <b/>
        <i val="0"/>
      </font>
      <fill>
        <patternFill>
          <bgColor rgb="FF66FF66"/>
        </patternFill>
      </fill>
    </dxf>
    <dxf>
      <font>
        <b/>
        <i val="0"/>
      </font>
      <fill>
        <patternFill>
          <bgColor theme="0"/>
        </patternFill>
      </fill>
    </dxf>
    <dxf>
      <font>
        <color auto="1"/>
      </font>
      <fill>
        <patternFill>
          <bgColor rgb="FFFFFF99"/>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auto="1"/>
      </font>
      <fill>
        <patternFill>
          <bgColor rgb="FFFFFF99"/>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font>
      <fill>
        <patternFill>
          <bgColor rgb="FF66FF66"/>
        </patternFill>
      </fill>
    </dxf>
    <dxf>
      <font>
        <b/>
        <i val="0"/>
      </font>
      <fill>
        <patternFill>
          <bgColor theme="0"/>
        </patternFill>
      </fill>
    </dxf>
    <dxf>
      <font>
        <b/>
        <i val="0"/>
        <color auto="1"/>
      </font>
      <fill>
        <patternFill>
          <bgColor rgb="FF66FF66"/>
        </patternFill>
      </fill>
    </dxf>
    <dxf>
      <font>
        <b/>
        <i val="0"/>
        <color auto="1"/>
      </font>
      <fill>
        <patternFill>
          <bgColor theme="0"/>
        </patternFill>
      </fill>
    </dxf>
    <dxf>
      <font>
        <b/>
        <i val="0"/>
      </font>
      <fill>
        <patternFill>
          <bgColor rgb="FF66FF66"/>
        </patternFill>
      </fill>
    </dxf>
    <dxf>
      <font>
        <b/>
        <i val="0"/>
      </font>
      <fill>
        <patternFill>
          <bgColor theme="0"/>
        </patternFill>
      </fill>
    </dxf>
    <dxf>
      <font>
        <color rgb="FF006100"/>
      </font>
      <fill>
        <patternFill>
          <bgColor rgb="FFC6EFCE"/>
        </patternFill>
      </fill>
    </dxf>
    <dxf>
      <font>
        <color rgb="FF9C6500"/>
      </font>
      <fill>
        <patternFill>
          <bgColor rgb="FFFFEB9C"/>
        </patternFill>
      </fill>
    </dxf>
    <dxf>
      <fill>
        <patternFill>
          <bgColor rgb="FFFFC7CE"/>
        </patternFill>
      </fill>
    </dxf>
    <dxf>
      <font>
        <b/>
        <i val="0"/>
      </font>
      <fill>
        <patternFill>
          <bgColor rgb="FF66FF66"/>
        </patternFill>
      </fill>
    </dxf>
    <dxf>
      <font>
        <b/>
        <i val="0"/>
      </font>
      <fill>
        <patternFill>
          <bgColor theme="0"/>
        </patternFill>
      </fill>
    </dxf>
    <dxf>
      <fill>
        <patternFill>
          <bgColor theme="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auto="1"/>
      </font>
      <fill>
        <patternFill>
          <bgColor rgb="FFFF7C80"/>
        </patternFill>
      </fill>
    </dxf>
    <dxf>
      <font>
        <color auto="1"/>
      </font>
      <fill>
        <patternFill>
          <bgColor rgb="FFFFFF66"/>
        </patternFill>
      </fill>
    </dxf>
    <dxf>
      <fill>
        <patternFill>
          <bgColor rgb="FF66FF66"/>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rgb="FF006100"/>
      </font>
      <fill>
        <patternFill>
          <bgColor rgb="FFC6EFCE"/>
        </patternFill>
      </fill>
    </dxf>
    <dxf>
      <font>
        <color rgb="FF9C6500"/>
      </font>
      <fill>
        <patternFill>
          <bgColor rgb="FFFFEB9C"/>
        </patternFill>
      </fill>
    </dxf>
    <dxf>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rgb="FF66FF66"/>
        </patternFill>
      </fill>
    </dxf>
    <dxf>
      <font>
        <color auto="1"/>
      </font>
      <fill>
        <patternFill>
          <bgColor rgb="FFFF7C80"/>
        </patternFill>
      </fill>
    </dxf>
    <dxf>
      <font>
        <color rgb="FFFF0000"/>
      </font>
      <fill>
        <patternFill>
          <bgColor theme="6" tint="0.39994506668294322"/>
        </patternFill>
      </fill>
    </dxf>
    <dxf>
      <font>
        <color theme="1"/>
      </font>
      <fill>
        <patternFill>
          <bgColor rgb="FFFFFF99"/>
        </patternFill>
      </fill>
      <border>
        <left style="thin">
          <color auto="1"/>
        </left>
        <right style="thin">
          <color auto="1"/>
        </right>
        <top style="thin">
          <color auto="1"/>
        </top>
        <bottom style="thin">
          <color auto="1"/>
        </bottom>
        <vertical/>
        <horizontal/>
      </border>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ill>
        <patternFill>
          <bgColor theme="0"/>
        </patternFill>
      </fill>
      <border>
        <left style="thin">
          <color auto="1"/>
        </left>
        <right/>
        <top/>
        <bottom/>
      </border>
    </dxf>
    <dxf>
      <fill>
        <patternFill>
          <bgColor theme="0"/>
        </patternFill>
      </fill>
      <border>
        <left style="thin">
          <color auto="1"/>
        </left>
        <right style="thin">
          <color auto="1"/>
        </right>
        <top/>
        <bottom style="thin">
          <color auto="1"/>
        </bottom>
        <vertical/>
        <horizontal/>
      </border>
    </dxf>
    <dxf>
      <border>
        <top style="thin">
          <color auto="1"/>
        </top>
        <vertical/>
        <horizontal/>
      </border>
    </dxf>
    <dxf>
      <fill>
        <patternFill>
          <bgColor theme="0" tint="-4.9989318521683403E-2"/>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vertical/>
        <horizontal/>
      </border>
    </dxf>
    <dxf>
      <fill>
        <patternFill>
          <bgColor rgb="FF009BD5"/>
        </patternFill>
      </fill>
      <border>
        <left style="thin">
          <color auto="1"/>
        </left>
        <right style="thin">
          <color auto="1"/>
        </right>
        <top style="thin">
          <color auto="1"/>
        </top>
        <bottom style="thin">
          <color auto="1"/>
        </bottom>
        <vertical/>
        <horizontal/>
      </border>
    </dxf>
    <dxf>
      <font>
        <color theme="0"/>
      </font>
      <fill>
        <patternFill>
          <bgColor rgb="FF9D579A"/>
        </patternFill>
      </fill>
      <border>
        <left/>
        <right/>
        <top/>
        <bottom/>
        <vertical/>
        <horizontal/>
      </border>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ont>
        <b/>
        <i val="0"/>
        <color auto="1"/>
      </font>
      <fill>
        <patternFill>
          <bgColor theme="0"/>
        </patternFill>
      </fill>
    </dxf>
    <dxf>
      <font>
        <b/>
        <i val="0"/>
        <color theme="1"/>
      </font>
      <fill>
        <patternFill>
          <bgColor rgb="FFFF7C80"/>
        </patternFill>
      </fill>
    </dxf>
    <dxf>
      <font>
        <color theme="1"/>
      </font>
      <fill>
        <patternFill>
          <bgColor rgb="FF66FF33"/>
        </patternFill>
      </fill>
    </dxf>
    <dxf>
      <font>
        <b/>
        <i val="0"/>
        <color auto="1"/>
      </font>
      <fill>
        <patternFill>
          <bgColor theme="0"/>
        </patternFill>
      </fill>
    </dxf>
    <dxf>
      <font>
        <b/>
        <i val="0"/>
        <color theme="1"/>
      </font>
      <fill>
        <patternFill>
          <bgColor rgb="FFFF7C80"/>
        </patternFill>
      </fill>
    </dxf>
    <dxf>
      <font>
        <b/>
        <i val="0"/>
        <color theme="1"/>
      </font>
      <fill>
        <patternFill>
          <bgColor rgb="FF66FF33"/>
        </patternFill>
      </fill>
    </dxf>
    <dxf>
      <font>
        <color auto="1"/>
      </font>
      <fill>
        <patternFill>
          <bgColor rgb="FF66FF66"/>
        </patternFill>
      </fill>
    </dxf>
    <dxf>
      <font>
        <color auto="1"/>
      </font>
      <fill>
        <patternFill>
          <bgColor rgb="FFFF7C80"/>
        </patternFill>
      </fill>
    </dxf>
    <dxf>
      <fill>
        <patternFill>
          <bgColor rgb="FF009BD5"/>
        </patternFill>
      </fill>
    </dxf>
    <dxf>
      <font>
        <color theme="0"/>
      </font>
      <fill>
        <patternFill>
          <bgColor rgb="FF9D579A"/>
        </patternFill>
      </fill>
    </dxf>
    <dxf>
      <fill>
        <patternFill>
          <bgColor rgb="FF00CC5C"/>
        </patternFill>
      </fill>
    </dxf>
    <dxf>
      <fill>
        <patternFill>
          <bgColor rgb="FFFF2929"/>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tint="-4.9989318521683403E-2"/>
      </font>
      <fill>
        <patternFill>
          <bgColor theme="0" tint="-4.9989318521683403E-2"/>
        </patternFill>
      </fill>
    </dxf>
    <dxf>
      <font>
        <color auto="1"/>
      </font>
      <fill>
        <patternFill>
          <bgColor rgb="FFFFFF99"/>
        </patternFill>
      </fill>
    </dxf>
    <dxf>
      <font>
        <color auto="1"/>
      </font>
      <fill>
        <patternFill>
          <bgColor rgb="FFFFFF99"/>
        </patternFill>
      </fill>
    </dxf>
    <dxf>
      <font>
        <color theme="0" tint="-4.9989318521683403E-2"/>
      </font>
      <fill>
        <patternFill>
          <bgColor theme="0" tint="-4.9989318521683403E-2"/>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
      <fill>
        <patternFill>
          <bgColor theme="0" tint="-4.9989318521683403E-2"/>
        </patternFill>
      </fill>
    </dxf>
    <dxf>
      <font>
        <color theme="0"/>
      </font>
      <fill>
        <patternFill>
          <bgColor rgb="FF00B050"/>
        </patternFill>
      </fill>
    </dxf>
    <dxf>
      <fill>
        <patternFill>
          <bgColor rgb="FFBCE292"/>
        </patternFill>
      </fill>
    </dxf>
    <dxf>
      <font>
        <color auto="1"/>
      </font>
      <fill>
        <patternFill>
          <bgColor rgb="FFC1FFCB"/>
        </patternFill>
      </fill>
    </dxf>
    <dxf>
      <font>
        <color theme="1"/>
      </font>
      <fill>
        <patternFill>
          <bgColor rgb="FFFFFF99"/>
        </patternFill>
      </fill>
    </dxf>
    <dxf>
      <font>
        <color auto="1"/>
      </font>
      <fill>
        <patternFill>
          <bgColor rgb="FFFFD9D9"/>
        </patternFill>
      </fill>
    </dxf>
    <dxf>
      <font>
        <color theme="1"/>
      </font>
      <fill>
        <patternFill>
          <bgColor rgb="FFFFB5AF"/>
        </patternFill>
      </fill>
      <border>
        <left style="thin">
          <color auto="1"/>
        </left>
        <right style="thin">
          <color auto="1"/>
        </right>
        <top/>
        <bottom/>
        <vertical/>
        <horizontal/>
      </border>
    </dxf>
    <dxf>
      <font>
        <color theme="0"/>
      </font>
      <fill>
        <patternFill>
          <bgColor rgb="FFFF0000"/>
        </patternFill>
      </fill>
    </dxf>
  </dxfs>
  <tableStyles count="0" defaultTableStyle="TableStyleMedium2" defaultPivotStyle="PivotStyleLight16"/>
  <colors>
    <mruColors>
      <color rgb="FFF0F1F1"/>
      <color rgb="FF009BD5"/>
      <color rgb="FF005F85"/>
      <color rgb="FFFABB00"/>
      <color rgb="FFD78400"/>
      <color rgb="FF9D579A"/>
      <color rgb="FF5EAD35"/>
      <color rgb="FFFA84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Einf&#252;hrung und Anleitung'!A1"/><Relationship Id="rId5" Type="http://schemas.openxmlformats.org/officeDocument/2006/relationships/image" Target="../media/image5.jp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hyperlink" Target="#Impressum!A1"/></Relationships>
</file>

<file path=xl/drawings/_rels/drawing11.xml.rels><?xml version="1.0" encoding="UTF-8" standalone="yes"?>
<Relationships xmlns="http://schemas.openxmlformats.org/package/2006/relationships"><Relationship Id="rId3" Type="http://schemas.openxmlformats.org/officeDocument/2006/relationships/hyperlink" Target="http://www.umweltbundesamt.de/" TargetMode="External"/><Relationship Id="rId2" Type="http://schemas.openxmlformats.org/officeDocument/2006/relationships/image" Target="../media/image6.jpeg"/><Relationship Id="rId1" Type="http://schemas.openxmlformats.org/officeDocument/2006/relationships/hyperlink" Target="http://www.oeko.de/" TargetMode="External"/><Relationship Id="rId6" Type="http://schemas.openxmlformats.org/officeDocument/2006/relationships/image" Target="../media/image5.jpg"/><Relationship Id="rId5" Type="http://schemas.openxmlformats.org/officeDocument/2006/relationships/hyperlink" Target="http://www.bipro.de/" TargetMode="External"/><Relationship Id="rId4"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hyperlink" Target="#Projektbeschreibung!A1"/></Relationships>
</file>

<file path=xl/drawings/_rels/drawing3.xml.rels><?xml version="1.0" encoding="UTF-8" standalone="yes"?>
<Relationships xmlns="http://schemas.openxmlformats.org/package/2006/relationships"><Relationship Id="rId1" Type="http://schemas.openxmlformats.org/officeDocument/2006/relationships/hyperlink" Target="#'Verringerung Auswirkungen'!H3"/></Relationships>
</file>

<file path=xl/drawings/_rels/drawing4.xml.rels><?xml version="1.0" encoding="UTF-8" standalone="yes"?>
<Relationships xmlns="http://schemas.openxmlformats.org/package/2006/relationships"><Relationship Id="rId1" Type="http://schemas.openxmlformats.org/officeDocument/2006/relationships/hyperlink" Target="#'Vermeidung h&#246;herer Risiken'!B3"/></Relationships>
</file>

<file path=xl/drawings/_rels/drawing5.xml.rels><?xml version="1.0" encoding="UTF-8" standalone="yes"?>
<Relationships xmlns="http://schemas.openxmlformats.org/package/2006/relationships"><Relationship Id="rId1" Type="http://schemas.openxmlformats.org/officeDocument/2006/relationships/hyperlink" Target="#'Verbessertes Handling&amp;Lagerung'!B3"/></Relationships>
</file>

<file path=xl/drawings/_rels/drawing6.xml.rels><?xml version="1.0" encoding="UTF-8" standalone="yes"?>
<Relationships xmlns="http://schemas.openxmlformats.org/package/2006/relationships"><Relationship Id="rId1" Type="http://schemas.openxmlformats.org/officeDocument/2006/relationships/hyperlink" Target="#'Wirtschaftl. &amp; sozialer Vorteil'!B3"/></Relationships>
</file>

<file path=xl/drawings/_rels/drawing7.xml.rels><?xml version="1.0" encoding="UTF-8" standalone="yes"?>
<Relationships xmlns="http://schemas.openxmlformats.org/package/2006/relationships"><Relationship Id="rId1" Type="http://schemas.openxmlformats.org/officeDocument/2006/relationships/hyperlink" Target="#Monitoring!B3"/></Relationships>
</file>

<file path=xl/drawings/_rels/drawing8.xml.rels><?xml version="1.0" encoding="UTF-8" standalone="yes"?>
<Relationships xmlns="http://schemas.openxmlformats.org/package/2006/relationships"><Relationship Id="rId1" Type="http://schemas.openxmlformats.org/officeDocument/2006/relationships/hyperlink" Target="#'Danke!'!A1"/></Relationships>
</file>

<file path=xl/drawings/_rels/drawing9.xml.rels><?xml version="1.0" encoding="UTF-8" standalone="yes"?>
<Relationships xmlns="http://schemas.openxmlformats.org/package/2006/relationships"><Relationship Id="rId3" Type="http://schemas.openxmlformats.org/officeDocument/2006/relationships/hyperlink" Target="#Datenblatt!A1"/><Relationship Id="rId2" Type="http://schemas.openxmlformats.org/officeDocument/2006/relationships/image" Target="../media/image2.png"/><Relationship Id="rId1" Type="http://schemas.openxmlformats.org/officeDocument/2006/relationships/hyperlink" Target="mailto:christopher.blum@uba.de?subject=Chemical%20Leasing%20SMART%205%20Datei" TargetMode="External"/></Relationships>
</file>

<file path=xl/drawings/drawing1.xml><?xml version="1.0" encoding="utf-8"?>
<xdr:wsDr xmlns:xdr="http://schemas.openxmlformats.org/drawingml/2006/spreadsheetDrawing" xmlns:a="http://schemas.openxmlformats.org/drawingml/2006/main">
  <xdr:twoCellAnchor>
    <xdr:from>
      <xdr:col>1</xdr:col>
      <xdr:colOff>192741</xdr:colOff>
      <xdr:row>1</xdr:row>
      <xdr:rowOff>123825</xdr:rowOff>
    </xdr:from>
    <xdr:to>
      <xdr:col>10</xdr:col>
      <xdr:colOff>21291</xdr:colOff>
      <xdr:row>44</xdr:row>
      <xdr:rowOff>42583</xdr:rowOff>
    </xdr:to>
    <xdr:pic>
      <xdr:nvPicPr>
        <xdr:cNvPr id="19" name="Picture 2" descr="\\s1fr\ps-fr\_gast\Simon_Kühn\Für\Dirk\AP2_smart10\älteres\s10_Hintergru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594" y="280707"/>
          <a:ext cx="9140638" cy="666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565497</xdr:colOff>
      <xdr:row>4</xdr:row>
      <xdr:rowOff>105208</xdr:rowOff>
    </xdr:from>
    <xdr:to>
      <xdr:col>3</xdr:col>
      <xdr:colOff>311908</xdr:colOff>
      <xdr:row>16</xdr:row>
      <xdr:rowOff>48458</xdr:rowOff>
    </xdr:to>
    <xdr:pic>
      <xdr:nvPicPr>
        <xdr:cNvPr id="2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66350" y="732737"/>
          <a:ext cx="3477970" cy="1825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454880</xdr:colOff>
      <xdr:row>17</xdr:row>
      <xdr:rowOff>135330</xdr:rowOff>
    </xdr:from>
    <xdr:to>
      <xdr:col>3</xdr:col>
      <xdr:colOff>896470</xdr:colOff>
      <xdr:row>20</xdr:row>
      <xdr:rowOff>67237</xdr:rowOff>
    </xdr:to>
    <xdr:sp macro="" textlink="">
      <xdr:nvSpPr>
        <xdr:cNvPr id="22" name="Textfeld 3"/>
        <xdr:cNvSpPr txBox="1"/>
      </xdr:nvSpPr>
      <xdr:spPr>
        <a:xfrm>
          <a:off x="555733" y="2802330"/>
          <a:ext cx="4173149" cy="402554"/>
        </a:xfrm>
        <a:prstGeom prst="rect">
          <a:avLst/>
        </a:prstGeom>
        <a:noFill/>
      </xdr:spPr>
      <xdr:txBody>
        <a:bodyPr wrap="square" rtlCol="0">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Calibri" panose="020F0502020204030204" pitchFamily="34" charset="0"/>
            </a:rPr>
            <a:t>Im Auftrag des Umweltbundesamtes</a:t>
          </a:r>
        </a:p>
      </xdr:txBody>
    </xdr:sp>
    <xdr:clientData/>
  </xdr:twoCellAnchor>
  <xdr:twoCellAnchor>
    <xdr:from>
      <xdr:col>1</xdr:col>
      <xdr:colOff>462652</xdr:colOff>
      <xdr:row>27</xdr:row>
      <xdr:rowOff>104804</xdr:rowOff>
    </xdr:from>
    <xdr:to>
      <xdr:col>2</xdr:col>
      <xdr:colOff>739589</xdr:colOff>
      <xdr:row>30</xdr:row>
      <xdr:rowOff>44822</xdr:rowOff>
    </xdr:to>
    <xdr:sp macro="" textlink="">
      <xdr:nvSpPr>
        <xdr:cNvPr id="23" name="Textfeld 4"/>
        <xdr:cNvSpPr txBox="1"/>
      </xdr:nvSpPr>
      <xdr:spPr>
        <a:xfrm>
          <a:off x="563505" y="4340628"/>
          <a:ext cx="3246496" cy="410665"/>
        </a:xfrm>
        <a:prstGeom prst="rect">
          <a:avLst/>
        </a:prstGeom>
        <a:noFill/>
      </xdr:spPr>
      <xdr:txBody>
        <a:bodyPr wrap="square" rtlCol="0">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kern="1200">
              <a:solidFill>
                <a:schemeClr val="bg1"/>
              </a:solidFill>
              <a:latin typeface="Calibri" panose="020F0502020204030204" pitchFamily="34" charset="0"/>
              <a:ea typeface="+mn-ea"/>
              <a:cs typeface="+mn-cs"/>
            </a:rPr>
            <a:t>Entwickelt von BiPRO </a:t>
          </a:r>
          <a:r>
            <a:rPr lang="de-DE" sz="2000" b="1">
              <a:solidFill>
                <a:schemeClr val="bg1"/>
              </a:solidFill>
              <a:latin typeface="Calibri" panose="020F0502020204030204" pitchFamily="34" charset="0"/>
            </a:rPr>
            <a:t>GmbH</a:t>
          </a:r>
        </a:p>
      </xdr:txBody>
    </xdr:sp>
    <xdr:clientData/>
  </xdr:twoCellAnchor>
  <xdr:twoCellAnchor>
    <xdr:from>
      <xdr:col>1</xdr:col>
      <xdr:colOff>563575</xdr:colOff>
      <xdr:row>39</xdr:row>
      <xdr:rowOff>2661</xdr:rowOff>
    </xdr:from>
    <xdr:to>
      <xdr:col>2</xdr:col>
      <xdr:colOff>126719</xdr:colOff>
      <xdr:row>43</xdr:row>
      <xdr:rowOff>4937</xdr:rowOff>
    </xdr:to>
    <xdr:pic>
      <xdr:nvPicPr>
        <xdr:cNvPr id="25" name="Picture 6" descr="\\s1fr\ps-fr\_gast\Simon_Kühn\Für\Dirk\AP2_smart10\älteres\oeko_logo_pc_rgb_l.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4428" y="6121073"/>
          <a:ext cx="2532703" cy="629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462651</xdr:colOff>
      <xdr:row>36</xdr:row>
      <xdr:rowOff>14915</xdr:rowOff>
    </xdr:from>
    <xdr:to>
      <xdr:col>4</xdr:col>
      <xdr:colOff>212912</xdr:colOff>
      <xdr:row>38</xdr:row>
      <xdr:rowOff>67235</xdr:rowOff>
    </xdr:to>
    <xdr:sp macro="" textlink="">
      <xdr:nvSpPr>
        <xdr:cNvPr id="26" name="Textfeld 5"/>
        <xdr:cNvSpPr txBox="1"/>
      </xdr:nvSpPr>
      <xdr:spPr>
        <a:xfrm>
          <a:off x="563504" y="5662680"/>
          <a:ext cx="4490349" cy="366084"/>
        </a:xfrm>
        <a:prstGeom prst="rect">
          <a:avLst/>
        </a:prstGeom>
        <a:noFill/>
      </xdr:spPr>
      <xdr:txBody>
        <a:bodyPr wrap="square" rtlCol="0">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Calibri" panose="020F0502020204030204" pitchFamily="34" charset="0"/>
            </a:rPr>
            <a:t>In Zusammenarbeit mit Öko-Institut e.V.</a:t>
          </a:r>
          <a:endParaRPr lang="de-DE" sz="1600" b="1">
            <a:solidFill>
              <a:schemeClr val="bg1"/>
            </a:solidFill>
            <a:latin typeface="Calibri" panose="020F0502020204030204" pitchFamily="34" charset="0"/>
          </a:endParaRPr>
        </a:p>
      </xdr:txBody>
    </xdr:sp>
    <xdr:clientData/>
  </xdr:twoCellAnchor>
  <xdr:twoCellAnchor editAs="oneCell">
    <xdr:from>
      <xdr:col>1</xdr:col>
      <xdr:colOff>565639</xdr:colOff>
      <xdr:row>21</xdr:row>
      <xdr:rowOff>123826</xdr:rowOff>
    </xdr:from>
    <xdr:to>
      <xdr:col>1</xdr:col>
      <xdr:colOff>2362365</xdr:colOff>
      <xdr:row>27</xdr:row>
      <xdr:rowOff>55938</xdr:rowOff>
    </xdr:to>
    <xdr:pic>
      <xdr:nvPicPr>
        <xdr:cNvPr id="12" name="Grafik 11" descr="logo.emf"/>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7639" y="5572126"/>
          <a:ext cx="1796726" cy="903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574432</xdr:colOff>
      <xdr:row>30</xdr:row>
      <xdr:rowOff>75465</xdr:rowOff>
    </xdr:from>
    <xdr:to>
      <xdr:col>1</xdr:col>
      <xdr:colOff>2220953</xdr:colOff>
      <xdr:row>35</xdr:row>
      <xdr:rowOff>134237</xdr:rowOff>
    </xdr:to>
    <xdr:pic>
      <xdr:nvPicPr>
        <xdr:cNvPr id="2" name="Grafik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6432" y="6981090"/>
          <a:ext cx="1646521" cy="868396"/>
        </a:xfrm>
        <a:prstGeom prst="rect">
          <a:avLst/>
        </a:prstGeom>
      </xdr:spPr>
    </xdr:pic>
    <xdr:clientData/>
  </xdr:twoCellAnchor>
  <xdr:twoCellAnchor>
    <xdr:from>
      <xdr:col>6</xdr:col>
      <xdr:colOff>627531</xdr:colOff>
      <xdr:row>32</xdr:row>
      <xdr:rowOff>145678</xdr:rowOff>
    </xdr:from>
    <xdr:to>
      <xdr:col>9</xdr:col>
      <xdr:colOff>627531</xdr:colOff>
      <xdr:row>42</xdr:row>
      <xdr:rowOff>134473</xdr:rowOff>
    </xdr:to>
    <xdr:sp macro="" textlink="">
      <xdr:nvSpPr>
        <xdr:cNvPr id="3" name="Abgerundetes Rechteck 2">
          <a:hlinkClick xmlns:r="http://schemas.openxmlformats.org/officeDocument/2006/relationships" r:id="rId6" tooltip="Move to introduction and instructions"/>
        </xdr:cNvPr>
        <xdr:cNvSpPr/>
      </xdr:nvSpPr>
      <xdr:spPr>
        <a:xfrm>
          <a:off x="7351060" y="5423649"/>
          <a:ext cx="2286000" cy="1557618"/>
        </a:xfrm>
        <a:prstGeom prst="roundRect">
          <a:avLst/>
        </a:prstGeom>
        <a:solidFill>
          <a:srgbClr val="005F85"/>
        </a:solidFill>
        <a:ln>
          <a:solidFill>
            <a:srgbClr val="FABB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lang="de-DE" sz="2000" b="1">
              <a:ln>
                <a:noFill/>
              </a:ln>
              <a:solidFill>
                <a:srgbClr val="FABB00"/>
              </a:solidFill>
              <a:latin typeface="Calibri" panose="020F0502020204030204" pitchFamily="34" charset="0"/>
            </a:rPr>
            <a:t>Klicken Sie bitte hier, um die Ausführung zu starten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11204</xdr:colOff>
      <xdr:row>3</xdr:row>
      <xdr:rowOff>134471</xdr:rowOff>
    </xdr:from>
    <xdr:to>
      <xdr:col>19</xdr:col>
      <xdr:colOff>476292</xdr:colOff>
      <xdr:row>5</xdr:row>
      <xdr:rowOff>23824</xdr:rowOff>
    </xdr:to>
    <xdr:sp macro="" textlink="">
      <xdr:nvSpPr>
        <xdr:cNvPr id="3" name="Richtungspfeil 2">
          <a:hlinkClick xmlns:r="http://schemas.openxmlformats.org/officeDocument/2006/relationships" r:id="rId1" tooltip="Move to project description"/>
        </xdr:cNvPr>
        <xdr:cNvSpPr/>
      </xdr:nvSpPr>
      <xdr:spPr>
        <a:xfrm>
          <a:off x="7351057" y="784412"/>
          <a:ext cx="1440000" cy="360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Impressum</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610818</xdr:colOff>
      <xdr:row>24</xdr:row>
      <xdr:rowOff>96820</xdr:rowOff>
    </xdr:from>
    <xdr:to>
      <xdr:col>7</xdr:col>
      <xdr:colOff>613382</xdr:colOff>
      <xdr:row>27</xdr:row>
      <xdr:rowOff>13582</xdr:rowOff>
    </xdr:to>
    <xdr:pic>
      <xdr:nvPicPr>
        <xdr:cNvPr id="3" name="Grafik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68" y="4268770"/>
          <a:ext cx="1669439" cy="402537"/>
        </a:xfrm>
        <a:prstGeom prst="rect">
          <a:avLst/>
        </a:prstGeom>
      </xdr:spPr>
    </xdr:pic>
    <xdr:clientData/>
  </xdr:twoCellAnchor>
  <xdr:twoCellAnchor editAs="oneCell">
    <xdr:from>
      <xdr:col>5</xdr:col>
      <xdr:colOff>816331</xdr:colOff>
      <xdr:row>7</xdr:row>
      <xdr:rowOff>19463</xdr:rowOff>
    </xdr:from>
    <xdr:to>
      <xdr:col>7</xdr:col>
      <xdr:colOff>620574</xdr:colOff>
      <xdr:row>11</xdr:row>
      <xdr:rowOff>90280</xdr:rowOff>
    </xdr:to>
    <xdr:pic>
      <xdr:nvPicPr>
        <xdr:cNvPr id="7" name="Grafik 6" descr="logo.emf">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49981" y="1362488"/>
          <a:ext cx="1471118" cy="718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204997</xdr:colOff>
      <xdr:row>15</xdr:row>
      <xdr:rowOff>59590</xdr:rowOff>
    </xdr:from>
    <xdr:to>
      <xdr:col>7</xdr:col>
      <xdr:colOff>691953</xdr:colOff>
      <xdr:row>19</xdr:row>
      <xdr:rowOff>68801</xdr:rowOff>
    </xdr:to>
    <xdr:pic>
      <xdr:nvPicPr>
        <xdr:cNvPr id="8" name="Grafik 7">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4947" y="2736115"/>
          <a:ext cx="1277531" cy="656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114316</xdr:colOff>
      <xdr:row>2</xdr:row>
      <xdr:rowOff>114316</xdr:rowOff>
    </xdr:to>
    <xdr:pic>
      <xdr:nvPicPr>
        <xdr:cNvPr id="2" name="Grafik 1"/>
        <xdr:cNvPicPr>
          <a:picLocks noChangeAspect="1"/>
        </xdr:cNvPicPr>
      </xdr:nvPicPr>
      <xdr:blipFill>
        <a:blip xmlns:r="http://schemas.openxmlformats.org/officeDocument/2006/relationships" r:embed="rId1"/>
        <a:stretch>
          <a:fillRect/>
        </a:stretch>
      </xdr:blipFill>
      <xdr:spPr>
        <a:xfrm>
          <a:off x="2628900" y="400050"/>
          <a:ext cx="114316" cy="114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640679</xdr:colOff>
      <xdr:row>21</xdr:row>
      <xdr:rowOff>1727182</xdr:rowOff>
    </xdr:from>
    <xdr:to>
      <xdr:col>11</xdr:col>
      <xdr:colOff>415773</xdr:colOff>
      <xdr:row>21</xdr:row>
      <xdr:rowOff>2159182</xdr:rowOff>
    </xdr:to>
    <xdr:sp macro="" textlink="">
      <xdr:nvSpPr>
        <xdr:cNvPr id="2" name="Richtungspfeil 1">
          <a:hlinkClick xmlns:r="http://schemas.openxmlformats.org/officeDocument/2006/relationships" r:id="rId1" tooltip="Move to project description"/>
        </xdr:cNvPr>
        <xdr:cNvSpPr/>
      </xdr:nvSpPr>
      <xdr:spPr>
        <a:xfrm>
          <a:off x="7677273" y="5680057"/>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Nächster</a:t>
          </a:r>
          <a:r>
            <a:rPr lang="de-DE" sz="1400" b="1" baseline="0">
              <a:ln>
                <a:noFill/>
              </a:ln>
              <a:solidFill>
                <a:srgbClr val="FABB00"/>
              </a:solidFill>
              <a:latin typeface="Calibri" panose="020F0502020204030204" pitchFamily="34" charset="0"/>
            </a:rPr>
            <a:t> Schritt</a:t>
          </a:r>
          <a:endParaRPr lang="de-DE" sz="1400" b="1">
            <a:ln>
              <a:noFill/>
            </a:ln>
            <a:solidFill>
              <a:srgbClr val="FABB00"/>
            </a:solidFill>
            <a:latin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571500</xdr:colOff>
      <xdr:row>25</xdr:row>
      <xdr:rowOff>78441</xdr:rowOff>
    </xdr:from>
    <xdr:to>
      <xdr:col>11</xdr:col>
      <xdr:colOff>739500</xdr:colOff>
      <xdr:row>27</xdr:row>
      <xdr:rowOff>129441</xdr:rowOff>
    </xdr:to>
    <xdr:sp macro="" textlink="">
      <xdr:nvSpPr>
        <xdr:cNvPr id="4" name="Richtungspfeil 3">
          <a:hlinkClick xmlns:r="http://schemas.openxmlformats.org/officeDocument/2006/relationships" r:id="rId1" tooltip="Move to project description"/>
        </xdr:cNvPr>
        <xdr:cNvSpPr/>
      </xdr:nvSpPr>
      <xdr:spPr>
        <a:xfrm>
          <a:off x="6633882" y="8146676"/>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Nächster</a:t>
          </a:r>
          <a:r>
            <a:rPr lang="de-DE" sz="1400" b="1" baseline="0">
              <a:ln>
                <a:noFill/>
              </a:ln>
              <a:solidFill>
                <a:srgbClr val="FABB00"/>
              </a:solidFill>
              <a:latin typeface="Calibri" panose="020F0502020204030204" pitchFamily="34" charset="0"/>
            </a:rPr>
            <a:t> Schritt</a:t>
          </a:r>
          <a:endParaRPr lang="de-DE" sz="1400" b="1">
            <a:ln>
              <a:noFill/>
            </a:ln>
            <a:solidFill>
              <a:srgbClr val="FABB00"/>
            </a:solidFill>
            <a:latin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67768</xdr:colOff>
      <xdr:row>10</xdr:row>
      <xdr:rowOff>145676</xdr:rowOff>
    </xdr:from>
    <xdr:to>
      <xdr:col>0</xdr:col>
      <xdr:colOff>381000</xdr:colOff>
      <xdr:row>11</xdr:row>
      <xdr:rowOff>129256</xdr:rowOff>
    </xdr:to>
    <xdr:sp macro="" textlink="">
      <xdr:nvSpPr>
        <xdr:cNvPr id="3" name="Stern mit 5 Zacken 2"/>
        <xdr:cNvSpPr/>
      </xdr:nvSpPr>
      <xdr:spPr>
        <a:xfrm>
          <a:off x="67768" y="2767852"/>
          <a:ext cx="313232" cy="319757"/>
        </a:xfrm>
        <a:prstGeom prst="star5">
          <a:avLst>
            <a:gd name="adj" fmla="val 16892"/>
            <a:gd name="hf" fmla="val 105146"/>
            <a:gd name="vf" fmla="val 110557"/>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19403</xdr:colOff>
      <xdr:row>31</xdr:row>
      <xdr:rowOff>112183</xdr:rowOff>
    </xdr:from>
    <xdr:to>
      <xdr:col>0</xdr:col>
      <xdr:colOff>393260</xdr:colOff>
      <xdr:row>32</xdr:row>
      <xdr:rowOff>150284</xdr:rowOff>
    </xdr:to>
    <xdr:sp macro="" textlink="">
      <xdr:nvSpPr>
        <xdr:cNvPr id="5" name="Pfeil nach links 4"/>
        <xdr:cNvSpPr/>
      </xdr:nvSpPr>
      <xdr:spPr>
        <a:xfrm rot="775108">
          <a:off x="19403" y="4747683"/>
          <a:ext cx="373857" cy="215901"/>
        </a:xfrm>
        <a:prstGeom prst="leftArrow">
          <a:avLst/>
        </a:prstGeom>
        <a:solidFill>
          <a:srgbClr val="5EAD35"/>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5EAD35"/>
            </a:solidFill>
          </a:endParaRPr>
        </a:p>
      </xdr:txBody>
    </xdr:sp>
    <xdr:clientData/>
  </xdr:twoCellAnchor>
  <xdr:twoCellAnchor>
    <xdr:from>
      <xdr:col>5</xdr:col>
      <xdr:colOff>392205</xdr:colOff>
      <xdr:row>9</xdr:row>
      <xdr:rowOff>145678</xdr:rowOff>
    </xdr:from>
    <xdr:to>
      <xdr:col>5</xdr:col>
      <xdr:colOff>867257</xdr:colOff>
      <xdr:row>11</xdr:row>
      <xdr:rowOff>33293</xdr:rowOff>
    </xdr:to>
    <xdr:sp macro="" textlink="">
      <xdr:nvSpPr>
        <xdr:cNvPr id="7" name="Stern mit 5 Zacken 6"/>
        <xdr:cNvSpPr/>
      </xdr:nvSpPr>
      <xdr:spPr>
        <a:xfrm>
          <a:off x="4773705" y="2599766"/>
          <a:ext cx="475052" cy="391880"/>
        </a:xfrm>
        <a:prstGeom prst="star5">
          <a:avLst>
            <a:gd name="adj" fmla="val 16892"/>
            <a:gd name="hf" fmla="val 105146"/>
            <a:gd name="vf" fmla="val 110557"/>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548218</xdr:colOff>
      <xdr:row>11</xdr:row>
      <xdr:rowOff>18801</xdr:rowOff>
    </xdr:from>
    <xdr:to>
      <xdr:col>5</xdr:col>
      <xdr:colOff>728135</xdr:colOff>
      <xdr:row>13</xdr:row>
      <xdr:rowOff>133973</xdr:rowOff>
    </xdr:to>
    <xdr:sp macro="" textlink="">
      <xdr:nvSpPr>
        <xdr:cNvPr id="2" name="Pfeil nach unten 1"/>
        <xdr:cNvSpPr/>
      </xdr:nvSpPr>
      <xdr:spPr>
        <a:xfrm>
          <a:off x="4929718" y="2977154"/>
          <a:ext cx="179917" cy="540995"/>
        </a:xfrm>
        <a:prstGeom prst="downArrow">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0</xdr:col>
      <xdr:colOff>32103</xdr:colOff>
      <xdr:row>56</xdr:row>
      <xdr:rowOff>121895</xdr:rowOff>
    </xdr:from>
    <xdr:to>
      <xdr:col>0</xdr:col>
      <xdr:colOff>405960</xdr:colOff>
      <xdr:row>57</xdr:row>
      <xdr:rowOff>159996</xdr:rowOff>
    </xdr:to>
    <xdr:sp macro="" textlink="">
      <xdr:nvSpPr>
        <xdr:cNvPr id="12" name="Pfeil nach links 11"/>
        <xdr:cNvSpPr/>
      </xdr:nvSpPr>
      <xdr:spPr>
        <a:xfrm rot="775108">
          <a:off x="32103" y="8156513"/>
          <a:ext cx="373857" cy="206189"/>
        </a:xfrm>
        <a:prstGeom prst="leftArrow">
          <a:avLst/>
        </a:prstGeom>
        <a:solidFill>
          <a:srgbClr val="5EAD35"/>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5EAD35"/>
            </a:solidFill>
          </a:endParaRPr>
        </a:p>
      </xdr:txBody>
    </xdr:sp>
    <xdr:clientData/>
  </xdr:twoCellAnchor>
  <xdr:twoCellAnchor>
    <xdr:from>
      <xdr:col>0</xdr:col>
      <xdr:colOff>0</xdr:colOff>
      <xdr:row>106</xdr:row>
      <xdr:rowOff>152401</xdr:rowOff>
    </xdr:from>
    <xdr:to>
      <xdr:col>0</xdr:col>
      <xdr:colOff>373857</xdr:colOff>
      <xdr:row>108</xdr:row>
      <xdr:rowOff>12701</xdr:rowOff>
    </xdr:to>
    <xdr:sp macro="" textlink="">
      <xdr:nvSpPr>
        <xdr:cNvPr id="13" name="Pfeil nach links 12"/>
        <xdr:cNvSpPr/>
      </xdr:nvSpPr>
      <xdr:spPr>
        <a:xfrm>
          <a:off x="0" y="20802601"/>
          <a:ext cx="373857" cy="215900"/>
        </a:xfrm>
        <a:prstGeom prst="leftArrow">
          <a:avLst/>
        </a:prstGeom>
        <a:solidFill>
          <a:srgbClr val="5EAD35"/>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129568</xdr:colOff>
      <xdr:row>68</xdr:row>
      <xdr:rowOff>72839</xdr:rowOff>
    </xdr:from>
    <xdr:to>
      <xdr:col>11</xdr:col>
      <xdr:colOff>489568</xdr:colOff>
      <xdr:row>70</xdr:row>
      <xdr:rowOff>96663</xdr:rowOff>
    </xdr:to>
    <xdr:sp macro="" textlink="">
      <xdr:nvSpPr>
        <xdr:cNvPr id="16" name="Stern mit 5 Zacken 15"/>
        <xdr:cNvSpPr/>
      </xdr:nvSpPr>
      <xdr:spPr>
        <a:xfrm>
          <a:off x="13251656" y="14360339"/>
          <a:ext cx="360000" cy="360000"/>
        </a:xfrm>
        <a:prstGeom prst="star5">
          <a:avLst>
            <a:gd name="adj" fmla="val 16892"/>
            <a:gd name="hf" fmla="val 105146"/>
            <a:gd name="vf" fmla="val 110557"/>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56030</xdr:colOff>
      <xdr:row>35</xdr:row>
      <xdr:rowOff>201705</xdr:rowOff>
    </xdr:from>
    <xdr:to>
      <xdr:col>0</xdr:col>
      <xdr:colOff>369262</xdr:colOff>
      <xdr:row>36</xdr:row>
      <xdr:rowOff>162874</xdr:rowOff>
    </xdr:to>
    <xdr:sp macro="" textlink="">
      <xdr:nvSpPr>
        <xdr:cNvPr id="14" name="Stern mit 5 Zacken 13"/>
        <xdr:cNvSpPr/>
      </xdr:nvSpPr>
      <xdr:spPr>
        <a:xfrm>
          <a:off x="56030" y="7799293"/>
          <a:ext cx="313232" cy="319757"/>
        </a:xfrm>
        <a:prstGeom prst="star5">
          <a:avLst>
            <a:gd name="adj" fmla="val 20062"/>
            <a:gd name="hf" fmla="val 105146"/>
            <a:gd name="vf" fmla="val 110557"/>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526676</xdr:colOff>
      <xdr:row>115</xdr:row>
      <xdr:rowOff>100854</xdr:rowOff>
    </xdr:from>
    <xdr:to>
      <xdr:col>5</xdr:col>
      <xdr:colOff>1042059</xdr:colOff>
      <xdr:row>118</xdr:row>
      <xdr:rowOff>62207</xdr:rowOff>
    </xdr:to>
    <xdr:sp macro="" textlink="">
      <xdr:nvSpPr>
        <xdr:cNvPr id="15" name="Richtungspfeil 14">
          <a:hlinkClick xmlns:r="http://schemas.openxmlformats.org/officeDocument/2006/relationships" r:id="rId1" tooltip="Move to project description"/>
        </xdr:cNvPr>
        <xdr:cNvSpPr/>
      </xdr:nvSpPr>
      <xdr:spPr>
        <a:xfrm>
          <a:off x="3989294" y="5726207"/>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FC000"/>
              </a:solidFill>
              <a:latin typeface="Calibri" panose="020F0502020204030204" pitchFamily="34" charset="0"/>
            </a:rPr>
            <a:t>Nächster</a:t>
          </a:r>
          <a:r>
            <a:rPr lang="de-DE" sz="1400" b="1" baseline="0">
              <a:ln>
                <a:noFill/>
              </a:ln>
              <a:solidFill>
                <a:srgbClr val="FFC000"/>
              </a:solidFill>
              <a:latin typeface="Calibri" panose="020F0502020204030204" pitchFamily="34" charset="0"/>
            </a:rPr>
            <a:t> Schritt</a:t>
          </a:r>
          <a:endParaRPr lang="de-DE" sz="1400" b="1">
            <a:ln>
              <a:noFill/>
            </a:ln>
            <a:solidFill>
              <a:srgbClr val="FFC000"/>
            </a:solidFill>
            <a:latin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138073</xdr:colOff>
      <xdr:row>28</xdr:row>
      <xdr:rowOff>68739</xdr:rowOff>
    </xdr:from>
    <xdr:to>
      <xdr:col>0</xdr:col>
      <xdr:colOff>570073</xdr:colOff>
      <xdr:row>29</xdr:row>
      <xdr:rowOff>280824</xdr:rowOff>
    </xdr:to>
    <xdr:sp macro="" textlink="">
      <xdr:nvSpPr>
        <xdr:cNvPr id="9" name="Stern mit 5 Zacken 8"/>
        <xdr:cNvSpPr/>
      </xdr:nvSpPr>
      <xdr:spPr>
        <a:xfrm>
          <a:off x="138073" y="3609798"/>
          <a:ext cx="432000" cy="402585"/>
        </a:xfrm>
        <a:prstGeom prst="star5">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1008628</xdr:colOff>
      <xdr:row>19</xdr:row>
      <xdr:rowOff>85043</xdr:rowOff>
    </xdr:from>
    <xdr:to>
      <xdr:col>6</xdr:col>
      <xdr:colOff>1440628</xdr:colOff>
      <xdr:row>22</xdr:row>
      <xdr:rowOff>16981</xdr:rowOff>
    </xdr:to>
    <xdr:sp macro="" textlink="">
      <xdr:nvSpPr>
        <xdr:cNvPr id="10" name="Stern mit 5 Zacken 9"/>
        <xdr:cNvSpPr/>
      </xdr:nvSpPr>
      <xdr:spPr>
        <a:xfrm>
          <a:off x="7616597" y="5680981"/>
          <a:ext cx="432000" cy="432000"/>
        </a:xfrm>
        <a:prstGeom prst="star5">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35719</xdr:colOff>
      <xdr:row>26</xdr:row>
      <xdr:rowOff>107157</xdr:rowOff>
    </xdr:from>
    <xdr:to>
      <xdr:col>5</xdr:col>
      <xdr:colOff>1242333</xdr:colOff>
      <xdr:row>32</xdr:row>
      <xdr:rowOff>159891</xdr:rowOff>
    </xdr:to>
    <xdr:sp macro="" textlink="">
      <xdr:nvSpPr>
        <xdr:cNvPr id="11" name="Pfeil nach rechts 10"/>
        <xdr:cNvSpPr/>
      </xdr:nvSpPr>
      <xdr:spPr>
        <a:xfrm>
          <a:off x="4726782" y="7084220"/>
          <a:ext cx="1206614" cy="1695796"/>
        </a:xfrm>
        <a:prstGeom prst="rightArrow">
          <a:avLst/>
        </a:prstGeom>
        <a:solidFill>
          <a:srgbClr val="F0F1F1"/>
        </a:solid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lang="de-DE" sz="1100">
              <a:solidFill>
                <a:sysClr val="windowText" lastClr="000000"/>
              </a:solidFill>
            </a:rPr>
            <a:t>bitte die </a:t>
          </a:r>
          <a:endParaRPr lang="de-DE" sz="1100" baseline="0">
            <a:solidFill>
              <a:sysClr val="windowText" lastClr="000000"/>
            </a:solidFill>
          </a:endParaRPr>
        </a:p>
        <a:p>
          <a:pPr algn="l"/>
          <a:r>
            <a:rPr lang="de-DE" sz="1100" baseline="0">
              <a:solidFill>
                <a:sysClr val="windowText" lastClr="000000"/>
              </a:solidFill>
            </a:rPr>
            <a:t>H-Sätze aus dem SDB übertragen</a:t>
          </a:r>
          <a:endParaRPr lang="de-DE" sz="1100">
            <a:solidFill>
              <a:sysClr val="windowText" lastClr="000000"/>
            </a:solidFill>
          </a:endParaRPr>
        </a:p>
      </xdr:txBody>
    </xdr:sp>
    <xdr:clientData/>
  </xdr:twoCellAnchor>
  <xdr:twoCellAnchor>
    <xdr:from>
      <xdr:col>4</xdr:col>
      <xdr:colOff>661148</xdr:colOff>
      <xdr:row>47</xdr:row>
      <xdr:rowOff>145678</xdr:rowOff>
    </xdr:from>
    <xdr:to>
      <xdr:col>6</xdr:col>
      <xdr:colOff>11119</xdr:colOff>
      <xdr:row>50</xdr:row>
      <xdr:rowOff>107031</xdr:rowOff>
    </xdr:to>
    <xdr:sp macro="" textlink="">
      <xdr:nvSpPr>
        <xdr:cNvPr id="12" name="Richtungspfeil 11">
          <a:hlinkClick xmlns:r="http://schemas.openxmlformats.org/officeDocument/2006/relationships" r:id="rId1" tooltip="Move to project description"/>
        </xdr:cNvPr>
        <xdr:cNvSpPr/>
      </xdr:nvSpPr>
      <xdr:spPr>
        <a:xfrm>
          <a:off x="4314266" y="2779060"/>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FC000"/>
              </a:solidFill>
              <a:latin typeface="Calibri" panose="020F0502020204030204" pitchFamily="34" charset="0"/>
            </a:rPr>
            <a:t>Nächster</a:t>
          </a:r>
          <a:r>
            <a:rPr lang="de-DE" sz="1400" b="1" baseline="0">
              <a:ln>
                <a:noFill/>
              </a:ln>
              <a:solidFill>
                <a:srgbClr val="FFC000"/>
              </a:solidFill>
              <a:latin typeface="Calibri" panose="020F0502020204030204" pitchFamily="34" charset="0"/>
            </a:rPr>
            <a:t> Schritt</a:t>
          </a:r>
          <a:endParaRPr lang="de-DE" sz="1400" b="1">
            <a:ln>
              <a:noFill/>
            </a:ln>
            <a:solidFill>
              <a:srgbClr val="FFC000"/>
            </a:solidFill>
            <a:latin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773906</xdr:colOff>
      <xdr:row>31</xdr:row>
      <xdr:rowOff>190500</xdr:rowOff>
    </xdr:from>
    <xdr:to>
      <xdr:col>6</xdr:col>
      <xdr:colOff>1226344</xdr:colOff>
      <xdr:row>34</xdr:row>
      <xdr:rowOff>71438</xdr:rowOff>
    </xdr:to>
    <xdr:sp macro="" textlink="">
      <xdr:nvSpPr>
        <xdr:cNvPr id="2" name="Stern mit 5 Zacken 1"/>
        <xdr:cNvSpPr/>
      </xdr:nvSpPr>
      <xdr:spPr>
        <a:xfrm>
          <a:off x="6667500" y="10346531"/>
          <a:ext cx="452438" cy="440532"/>
        </a:xfrm>
        <a:prstGeom prst="star5">
          <a:avLst/>
        </a:prstGeom>
        <a:solidFill>
          <a:srgbClr val="FABB00"/>
        </a:solidFill>
        <a:ln>
          <a:solidFill>
            <a:srgbClr val="FF993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D78400"/>
            </a:solidFill>
          </a:endParaRPr>
        </a:p>
      </xdr:txBody>
    </xdr:sp>
    <xdr:clientData/>
  </xdr:twoCellAnchor>
  <xdr:twoCellAnchor>
    <xdr:from>
      <xdr:col>0</xdr:col>
      <xdr:colOff>117041</xdr:colOff>
      <xdr:row>52</xdr:row>
      <xdr:rowOff>56030</xdr:rowOff>
    </xdr:from>
    <xdr:to>
      <xdr:col>0</xdr:col>
      <xdr:colOff>557573</xdr:colOff>
      <xdr:row>53</xdr:row>
      <xdr:rowOff>134470</xdr:rowOff>
    </xdr:to>
    <xdr:sp macro="" textlink="">
      <xdr:nvSpPr>
        <xdr:cNvPr id="5" name="Pfeil nach links 4"/>
        <xdr:cNvSpPr/>
      </xdr:nvSpPr>
      <xdr:spPr>
        <a:xfrm>
          <a:off x="117041" y="4964206"/>
          <a:ext cx="440532" cy="235323"/>
        </a:xfrm>
        <a:prstGeom prst="lef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63498</xdr:colOff>
      <xdr:row>145</xdr:row>
      <xdr:rowOff>84668</xdr:rowOff>
    </xdr:from>
    <xdr:to>
      <xdr:col>0</xdr:col>
      <xdr:colOff>504030</xdr:colOff>
      <xdr:row>146</xdr:row>
      <xdr:rowOff>148167</xdr:rowOff>
    </xdr:to>
    <xdr:sp macro="" textlink="">
      <xdr:nvSpPr>
        <xdr:cNvPr id="6" name="Pfeil nach links 5"/>
        <xdr:cNvSpPr/>
      </xdr:nvSpPr>
      <xdr:spPr>
        <a:xfrm>
          <a:off x="63498" y="22172085"/>
          <a:ext cx="440532" cy="211665"/>
        </a:xfrm>
        <a:prstGeom prst="lef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874059</xdr:colOff>
      <xdr:row>168</xdr:row>
      <xdr:rowOff>1</xdr:rowOff>
    </xdr:from>
    <xdr:to>
      <xdr:col>5</xdr:col>
      <xdr:colOff>1512706</xdr:colOff>
      <xdr:row>170</xdr:row>
      <xdr:rowOff>118236</xdr:rowOff>
    </xdr:to>
    <xdr:sp macro="" textlink="">
      <xdr:nvSpPr>
        <xdr:cNvPr id="8" name="Richtungspfeil 7">
          <a:hlinkClick xmlns:r="http://schemas.openxmlformats.org/officeDocument/2006/relationships" r:id="rId1" tooltip="Move to project description"/>
        </xdr:cNvPr>
        <xdr:cNvSpPr/>
      </xdr:nvSpPr>
      <xdr:spPr>
        <a:xfrm>
          <a:off x="4336677" y="4247030"/>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Nächster</a:t>
          </a:r>
          <a:r>
            <a:rPr lang="de-DE" sz="1400" b="1" baseline="0">
              <a:ln>
                <a:noFill/>
              </a:ln>
              <a:solidFill>
                <a:srgbClr val="FABB00"/>
              </a:solidFill>
              <a:latin typeface="Calibri" panose="020F0502020204030204" pitchFamily="34" charset="0"/>
            </a:rPr>
            <a:t> Schritt</a:t>
          </a:r>
          <a:endParaRPr lang="de-DE" sz="1400" b="1">
            <a:ln>
              <a:noFill/>
            </a:ln>
            <a:solidFill>
              <a:srgbClr val="FABB00"/>
            </a:solidFill>
            <a:latin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515561</xdr:colOff>
      <xdr:row>34</xdr:row>
      <xdr:rowOff>128814</xdr:rowOff>
    </xdr:from>
    <xdr:to>
      <xdr:col>5</xdr:col>
      <xdr:colOff>967999</xdr:colOff>
      <xdr:row>34</xdr:row>
      <xdr:rowOff>569346</xdr:rowOff>
    </xdr:to>
    <xdr:sp macro="" textlink="">
      <xdr:nvSpPr>
        <xdr:cNvPr id="5" name="Stern mit 5 Zacken 4"/>
        <xdr:cNvSpPr/>
      </xdr:nvSpPr>
      <xdr:spPr>
        <a:xfrm>
          <a:off x="5500311" y="3949397"/>
          <a:ext cx="452438" cy="440532"/>
        </a:xfrm>
        <a:prstGeom prst="star5">
          <a:avLst/>
        </a:prstGeom>
        <a:solidFill>
          <a:srgbClr val="FABB00"/>
        </a:solidFill>
        <a:ln>
          <a:solidFill>
            <a:srgbClr val="D784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526677</xdr:colOff>
      <xdr:row>69</xdr:row>
      <xdr:rowOff>0</xdr:rowOff>
    </xdr:from>
    <xdr:to>
      <xdr:col>5</xdr:col>
      <xdr:colOff>1109294</xdr:colOff>
      <xdr:row>71</xdr:row>
      <xdr:rowOff>118235</xdr:rowOff>
    </xdr:to>
    <xdr:sp macro="" textlink="">
      <xdr:nvSpPr>
        <xdr:cNvPr id="4" name="Richtungspfeil 3">
          <a:hlinkClick xmlns:r="http://schemas.openxmlformats.org/officeDocument/2006/relationships" r:id="rId1" tooltip="Move to project description"/>
        </xdr:cNvPr>
        <xdr:cNvSpPr/>
      </xdr:nvSpPr>
      <xdr:spPr>
        <a:xfrm>
          <a:off x="4403912" y="4168588"/>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Nächster</a:t>
          </a:r>
          <a:r>
            <a:rPr lang="de-DE" sz="1400" b="1" baseline="0">
              <a:ln>
                <a:noFill/>
              </a:ln>
              <a:solidFill>
                <a:srgbClr val="FABB00"/>
              </a:solidFill>
              <a:latin typeface="Calibri" panose="020F0502020204030204" pitchFamily="34" charset="0"/>
            </a:rPr>
            <a:t> Schritt</a:t>
          </a:r>
          <a:endParaRPr lang="de-DE" sz="1400" b="1">
            <a:ln>
              <a:noFill/>
            </a:ln>
            <a:solidFill>
              <a:srgbClr val="FABB00"/>
            </a:solidFill>
            <a:latin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818029</xdr:colOff>
      <xdr:row>31</xdr:row>
      <xdr:rowOff>134472</xdr:rowOff>
    </xdr:from>
    <xdr:to>
      <xdr:col>6</xdr:col>
      <xdr:colOff>2510029</xdr:colOff>
      <xdr:row>34</xdr:row>
      <xdr:rowOff>95825</xdr:rowOff>
    </xdr:to>
    <xdr:sp macro="" textlink="">
      <xdr:nvSpPr>
        <xdr:cNvPr id="3" name="Richtungspfeil 2">
          <a:hlinkClick xmlns:r="http://schemas.openxmlformats.org/officeDocument/2006/relationships" r:id="rId1" tooltip="Move to project description"/>
        </xdr:cNvPr>
        <xdr:cNvSpPr/>
      </xdr:nvSpPr>
      <xdr:spPr>
        <a:xfrm>
          <a:off x="6297705" y="7440707"/>
          <a:ext cx="1692000" cy="432000"/>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Nächster</a:t>
          </a:r>
          <a:r>
            <a:rPr lang="de-DE" sz="1400" b="1" baseline="0">
              <a:ln>
                <a:noFill/>
              </a:ln>
              <a:solidFill>
                <a:srgbClr val="FABB00"/>
              </a:solidFill>
              <a:latin typeface="Calibri" panose="020F0502020204030204" pitchFamily="34" charset="0"/>
            </a:rPr>
            <a:t> Schritt</a:t>
          </a:r>
          <a:endParaRPr lang="de-DE" sz="1400" b="1">
            <a:ln>
              <a:noFill/>
            </a:ln>
            <a:solidFill>
              <a:srgbClr val="FABB00"/>
            </a:solidFill>
            <a:latin typeface="Calibri" panose="020F0502020204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158005</xdr:colOff>
      <xdr:row>33</xdr:row>
      <xdr:rowOff>134471</xdr:rowOff>
    </xdr:from>
    <xdr:to>
      <xdr:col>8</xdr:col>
      <xdr:colOff>481854</xdr:colOff>
      <xdr:row>40</xdr:row>
      <xdr:rowOff>56030</xdr:rowOff>
    </xdr:to>
    <xdr:sp macro="" textlink="">
      <xdr:nvSpPr>
        <xdr:cNvPr id="2" name="Rechteck 1">
          <a:hlinkClick xmlns:r="http://schemas.openxmlformats.org/officeDocument/2006/relationships" r:id="rId1" tooltip="E-Mail an Hr. Blum"/>
        </xdr:cNvPr>
        <xdr:cNvSpPr/>
      </xdr:nvSpPr>
      <xdr:spPr>
        <a:xfrm>
          <a:off x="1670799" y="5468471"/>
          <a:ext cx="4133849" cy="1019735"/>
        </a:xfrm>
        <a:prstGeom prst="rect">
          <a:avLst/>
        </a:prstGeom>
        <a:solidFill>
          <a:srgbClr val="92D050"/>
        </a:solidFill>
        <a:ln w="19050">
          <a:solidFill>
            <a:srgbClr val="FFFF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DE" sz="1400" b="1">
              <a:solidFill>
                <a:sysClr val="windowText" lastClr="000000"/>
              </a:solidFill>
              <a:latin typeface="Calibri" panose="020F0502020204030204" pitchFamily="34" charset="0"/>
            </a:rPr>
            <a:t>Bitte hier klicken,</a:t>
          </a:r>
          <a:r>
            <a:rPr lang="de-DE" sz="1400" b="1" baseline="0">
              <a:solidFill>
                <a:sysClr val="windowText" lastClr="000000"/>
              </a:solidFill>
              <a:latin typeface="Calibri" panose="020F0502020204030204" pitchFamily="34" charset="0"/>
            </a:rPr>
            <a:t> um eine E-Mail an </a:t>
          </a:r>
          <a:endParaRPr lang="de-DE" sz="1100">
            <a:solidFill>
              <a:sysClr val="windowText" lastClr="000000"/>
            </a:solidFill>
            <a:latin typeface="Calibri" panose="020F0502020204030204" pitchFamily="34" charset="0"/>
          </a:endParaRPr>
        </a:p>
        <a:p>
          <a:pPr algn="l"/>
          <a:endParaRPr lang="de-DE" sz="600" b="1">
            <a:solidFill>
              <a:sysClr val="windowText" lastClr="000000"/>
            </a:solidFill>
            <a:latin typeface="Calibri" panose="020F0502020204030204" pitchFamily="34" charset="0"/>
          </a:endParaRPr>
        </a:p>
        <a:p>
          <a:pPr algn="ctr"/>
          <a:r>
            <a:rPr lang="de-DE" sz="1400" b="1" i="0" u="none">
              <a:solidFill>
                <a:schemeClr val="tx2">
                  <a:lumMod val="60000"/>
                  <a:lumOff val="40000"/>
                </a:schemeClr>
              </a:solidFill>
              <a:latin typeface="Calibri" panose="020F0502020204030204" pitchFamily="34" charset="0"/>
            </a:rPr>
            <a:t>christopher.blum@uba.de </a:t>
          </a:r>
          <a:r>
            <a:rPr lang="de-DE" sz="1400" b="1" i="0" u="none">
              <a:solidFill>
                <a:sysClr val="windowText" lastClr="000000"/>
              </a:solidFill>
              <a:latin typeface="Calibri" panose="020F0502020204030204" pitchFamily="34" charset="0"/>
            </a:rPr>
            <a:t>zu</a:t>
          </a:r>
          <a:r>
            <a:rPr lang="de-DE" sz="1400" b="1" i="0" u="none" baseline="0">
              <a:solidFill>
                <a:sysClr val="windowText" lastClr="000000"/>
              </a:solidFill>
              <a:latin typeface="Calibri" panose="020F0502020204030204" pitchFamily="34" charset="0"/>
            </a:rPr>
            <a:t> senden.</a:t>
          </a:r>
        </a:p>
        <a:p>
          <a:pPr algn="ctr"/>
          <a:endParaRPr lang="de-DE" sz="600" b="1" i="0" u="none" baseline="0">
            <a:solidFill>
              <a:sysClr val="windowText" lastClr="000000"/>
            </a:solidFill>
            <a:latin typeface="Calibri" panose="020F0502020204030204" pitchFamily="34" charset="0"/>
          </a:endParaRPr>
        </a:p>
        <a:p>
          <a:pPr algn="ctr"/>
          <a:r>
            <a:rPr lang="de-DE" sz="1400" b="1" i="0" u="none" baseline="0">
              <a:solidFill>
                <a:sysClr val="windowText" lastClr="000000"/>
              </a:solidFill>
              <a:latin typeface="Calibri" panose="020F0502020204030204" pitchFamily="34" charset="0"/>
            </a:rPr>
            <a:t>Bitte hängen Sie diese Excel-Datei an.</a:t>
          </a:r>
          <a:endParaRPr lang="de-DE" sz="1400" b="1" i="0" u="none">
            <a:solidFill>
              <a:sysClr val="windowText" lastClr="000000"/>
            </a:solidFill>
            <a:latin typeface="Calibri" panose="020F0502020204030204" pitchFamily="34" charset="0"/>
          </a:endParaRPr>
        </a:p>
      </xdr:txBody>
    </xdr:sp>
    <xdr:clientData/>
  </xdr:twoCellAnchor>
  <xdr:twoCellAnchor>
    <xdr:from>
      <xdr:col>1</xdr:col>
      <xdr:colOff>457200</xdr:colOff>
      <xdr:row>5</xdr:row>
      <xdr:rowOff>47625</xdr:rowOff>
    </xdr:from>
    <xdr:to>
      <xdr:col>10</xdr:col>
      <xdr:colOff>414618</xdr:colOff>
      <xdr:row>32</xdr:row>
      <xdr:rowOff>89646</xdr:rowOff>
    </xdr:to>
    <xdr:sp macro="" textlink="">
      <xdr:nvSpPr>
        <xdr:cNvPr id="4" name="Textfeld 3"/>
        <xdr:cNvSpPr txBox="1"/>
      </xdr:nvSpPr>
      <xdr:spPr>
        <a:xfrm>
          <a:off x="748553" y="988919"/>
          <a:ext cx="6512859" cy="4277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spcAft>
              <a:spcPts val="900"/>
            </a:spcAft>
          </a:pPr>
          <a:r>
            <a:rPr lang="de-DE" sz="1200">
              <a:effectLst/>
              <a:latin typeface="Calibri" panose="020F0502020204030204" pitchFamily="34" charset="0"/>
              <a:ea typeface="Arial"/>
              <a:cs typeface="+mn-cs"/>
            </a:rPr>
            <a:t>Hiermit haben Sie die Dokumentation Ihrer Chemikalienleasing-Anwendung abgeschlossen.</a:t>
          </a:r>
        </a:p>
        <a:p>
          <a:pPr algn="l">
            <a:lnSpc>
              <a:spcPct val="120000"/>
            </a:lnSpc>
            <a:spcAft>
              <a:spcPts val="900"/>
            </a:spcAft>
          </a:pPr>
          <a:r>
            <a:rPr lang="de-DE" sz="1200">
              <a:effectLst/>
              <a:latin typeface="Calibri" panose="020F0502020204030204" pitchFamily="34" charset="0"/>
              <a:ea typeface="Arial"/>
              <a:cs typeface="+mn-cs"/>
            </a:rPr>
            <a:t>Ziel von SMART 5 ist es, die Implementierung des Chemikalienleasings in Unternehmen zu erleichtern und diese bei ihren Anstrengungen im Rahmen der Datenerhebung zur Dokumentation der Einhaltung der Nachhaltigkeitskriterien zu unterstützen.</a:t>
          </a:r>
        </a:p>
        <a:p>
          <a:pPr algn="l">
            <a:lnSpc>
              <a:spcPct val="120000"/>
            </a:lnSpc>
            <a:spcAft>
              <a:spcPts val="900"/>
            </a:spcAft>
          </a:pPr>
          <a:r>
            <a:rPr lang="de-DE" sz="1200">
              <a:effectLst/>
              <a:latin typeface="Calibri" panose="020F0502020204030204" pitchFamily="34" charset="0"/>
              <a:ea typeface="Arial"/>
              <a:cs typeface="+mn-cs"/>
            </a:rPr>
            <a:t>Im Falle Ihrer Einwilligung erlaubt das Tool auch eine wissenschaftliche Analyse und Bewertung der Chemikalienleasing-Aktivitäten (unter Gewährleistung der Anonymität der Unternehmen und ihrer Daten) zur Unterstützung internationaler Organisationen bei ihren Chemikalienleasing-Aktivitäten. Die Daten werden nicht automatisch ohne Ihr Einverständnis weitergeleitet.</a:t>
          </a:r>
        </a:p>
        <a:p>
          <a:pPr algn="l">
            <a:lnSpc>
              <a:spcPct val="120000"/>
            </a:lnSpc>
            <a:spcAft>
              <a:spcPts val="900"/>
            </a:spcAft>
          </a:pPr>
          <a:r>
            <a:rPr lang="de-DE" sz="1200">
              <a:effectLst/>
              <a:latin typeface="Calibri" panose="020F0502020204030204" pitchFamily="34" charset="0"/>
              <a:ea typeface="Arial"/>
              <a:cs typeface="+mn-cs"/>
            </a:rPr>
            <a:t>Wenn Sie einen Beitrag in obigem Sinne leisten möchten, senden Sie diese Datei bitte </a:t>
          </a:r>
          <a:br>
            <a:rPr lang="de-DE" sz="1200">
              <a:effectLst/>
              <a:latin typeface="Calibri" panose="020F0502020204030204" pitchFamily="34" charset="0"/>
              <a:ea typeface="Arial"/>
              <a:cs typeface="+mn-cs"/>
            </a:rPr>
          </a:br>
          <a:r>
            <a:rPr lang="de-DE" sz="1200">
              <a:effectLst/>
              <a:latin typeface="Calibri" panose="020F0502020204030204" pitchFamily="34" charset="0"/>
              <a:ea typeface="Arial"/>
              <a:cs typeface="+mn-cs"/>
            </a:rPr>
            <a:t>Herrn Dr. Christopher Blum vom Umweltbundesamt. Die Agentur trägt dafür Sorge, dass keine vertraulichen Geschäftsinformationen weitergegeben werden.</a:t>
          </a:r>
        </a:p>
        <a:p>
          <a:pPr algn="l"/>
          <a:endParaRPr lang="de-DE" sz="1200">
            <a:latin typeface="Calibri" panose="020F0502020204030204" pitchFamily="34" charset="0"/>
          </a:endParaRPr>
        </a:p>
      </xdr:txBody>
    </xdr:sp>
    <xdr:clientData/>
  </xdr:twoCellAnchor>
  <xdr:twoCellAnchor>
    <xdr:from>
      <xdr:col>7</xdr:col>
      <xdr:colOff>649944</xdr:colOff>
      <xdr:row>25</xdr:row>
      <xdr:rowOff>106732</xdr:rowOff>
    </xdr:from>
    <xdr:to>
      <xdr:col>10</xdr:col>
      <xdr:colOff>343944</xdr:colOff>
      <xdr:row>32</xdr:row>
      <xdr:rowOff>25936</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5210738" y="4185673"/>
          <a:ext cx="1980000" cy="1017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12887</xdr:colOff>
      <xdr:row>34</xdr:row>
      <xdr:rowOff>142875</xdr:rowOff>
    </xdr:from>
    <xdr:to>
      <xdr:col>3</xdr:col>
      <xdr:colOff>22412</xdr:colOff>
      <xdr:row>39</xdr:row>
      <xdr:rowOff>29134</xdr:rowOff>
    </xdr:to>
    <xdr:sp macro="" textlink="">
      <xdr:nvSpPr>
        <xdr:cNvPr id="6" name="Pfeil nach links 5"/>
        <xdr:cNvSpPr/>
      </xdr:nvSpPr>
      <xdr:spPr>
        <a:xfrm flipH="1">
          <a:off x="763681" y="5633757"/>
          <a:ext cx="771525" cy="670671"/>
        </a:xfrm>
        <a:prstGeom prst="leftArrow">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168090</xdr:colOff>
      <xdr:row>40</xdr:row>
      <xdr:rowOff>33618</xdr:rowOff>
    </xdr:from>
    <xdr:to>
      <xdr:col>10</xdr:col>
      <xdr:colOff>750795</xdr:colOff>
      <xdr:row>43</xdr:row>
      <xdr:rowOff>16809</xdr:rowOff>
    </xdr:to>
    <xdr:sp macro="" textlink="">
      <xdr:nvSpPr>
        <xdr:cNvPr id="7" name="Richtungspfeil 6">
          <a:hlinkClick xmlns:r="http://schemas.openxmlformats.org/officeDocument/2006/relationships" r:id="rId3" tooltip="Move to project description"/>
        </xdr:cNvPr>
        <xdr:cNvSpPr/>
      </xdr:nvSpPr>
      <xdr:spPr>
        <a:xfrm>
          <a:off x="6252884" y="6465794"/>
          <a:ext cx="1344705" cy="453839"/>
        </a:xfrm>
        <a:prstGeom prst="homePlate">
          <a:avLst/>
        </a:prstGeom>
        <a:solidFill>
          <a:srgbClr val="005F85"/>
        </a:solidFill>
        <a:ln>
          <a:solidFill>
            <a:srgbClr val="FABB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ln>
                <a:noFill/>
              </a:ln>
              <a:solidFill>
                <a:srgbClr val="FABB00"/>
              </a:solidFill>
              <a:latin typeface="Calibri" panose="020F0502020204030204" pitchFamily="34" charset="0"/>
            </a:rPr>
            <a:t>Datenblatt</a:t>
          </a:r>
        </a:p>
      </xdr:txBody>
    </xdr:sp>
    <xdr:clientData/>
  </xdr:twoCellAnchor>
</xdr:wsDr>
</file>

<file path=xl/theme/theme1.xml><?xml version="1.0" encoding="utf-8"?>
<a:theme xmlns:a="http://schemas.openxmlformats.org/drawingml/2006/main" name="Oeko_Institut">
  <a:themeElements>
    <a:clrScheme name="Oeko-Institut">
      <a:dk1>
        <a:sysClr val="windowText" lastClr="000000"/>
      </a:dk1>
      <a:lt1>
        <a:sysClr val="window" lastClr="FFFFFF"/>
      </a:lt1>
      <a:dk2>
        <a:srgbClr val="000099"/>
      </a:dk2>
      <a:lt2>
        <a:srgbClr val="B8D4FF"/>
      </a:lt2>
      <a:accent1>
        <a:srgbClr val="006AA4"/>
      </a:accent1>
      <a:accent2>
        <a:srgbClr val="00BEE1"/>
      </a:accent2>
      <a:accent3>
        <a:srgbClr val="97BF0D"/>
      </a:accent3>
      <a:accent4>
        <a:srgbClr val="DCDB1F"/>
      </a:accent4>
      <a:accent5>
        <a:srgbClr val="6586C3"/>
      </a:accent5>
      <a:accent6>
        <a:srgbClr val="009791"/>
      </a:accent6>
      <a:hlink>
        <a:srgbClr val="006AA4"/>
      </a:hlink>
      <a:folHlink>
        <a:srgbClr val="E3004F"/>
      </a:folHlink>
    </a:clrScheme>
    <a:fontScheme name="Oeko Institut">
      <a:majorFont>
        <a:latin typeface="Arial"/>
        <a:ea typeface=""/>
        <a:cs typeface="Arial"/>
      </a:majorFont>
      <a:minorFont>
        <a:latin typeface="Arial"/>
        <a:ea typeface=""/>
        <a:cs typeface="Arial"/>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mailto:va@ramboll.com" TargetMode="External"/><Relationship Id="rId7" Type="http://schemas.openxmlformats.org/officeDocument/2006/relationships/drawing" Target="../drawings/drawing11.xml"/><Relationship Id="rId2" Type="http://schemas.openxmlformats.org/officeDocument/2006/relationships/hyperlink" Target="mailto:d.bunke@oeko.de" TargetMode="External"/><Relationship Id="rId1" Type="http://schemas.openxmlformats.org/officeDocument/2006/relationships/hyperlink" Target="mailto:Christopher.blum@uba.de" TargetMode="External"/><Relationship Id="rId6" Type="http://schemas.openxmlformats.org/officeDocument/2006/relationships/printerSettings" Target="../printerSettings/printerSettings10.bin"/><Relationship Id="rId5" Type="http://schemas.openxmlformats.org/officeDocument/2006/relationships/hyperlink" Target="http://www.umweltbundesamt.de/chemikalienleasing-portaleinstieg" TargetMode="External"/><Relationship Id="rId4" Type="http://schemas.openxmlformats.org/officeDocument/2006/relationships/hyperlink" Target="http://chemicalleasing.org/"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5" tint="-0.499984740745262"/>
  </sheetPr>
  <dimension ref="A1:P35"/>
  <sheetViews>
    <sheetView showGridLines="0" showRowColHeaders="0" tabSelected="1" zoomScale="85" zoomScaleNormal="85" workbookViewId="0">
      <selection activeCell="F67" sqref="F67"/>
    </sheetView>
  </sheetViews>
  <sheetFormatPr baseColWidth="10" defaultColWidth="11.42578125" defaultRowHeight="12.75" x14ac:dyDescent="0.2"/>
  <cols>
    <col min="1" max="1" width="1.42578125" style="11" customWidth="1"/>
    <col min="2" max="2" width="44.5703125" style="11" customWidth="1"/>
    <col min="3" max="3" width="11.42578125" style="11"/>
    <col min="4" max="4" width="15.140625" style="11" customWidth="1"/>
    <col min="5" max="16384" width="11.42578125" style="11"/>
  </cols>
  <sheetData>
    <row r="1" spans="1:16" x14ac:dyDescent="0.2">
      <c r="A1" s="1"/>
      <c r="B1" s="1"/>
      <c r="F1" s="1"/>
      <c r="G1" s="1"/>
      <c r="H1" s="1"/>
      <c r="I1" s="1"/>
      <c r="J1" s="1"/>
      <c r="K1" s="1"/>
      <c r="L1" s="1"/>
      <c r="M1" s="1"/>
      <c r="N1" s="1"/>
      <c r="O1" s="1"/>
      <c r="P1" s="1"/>
    </row>
    <row r="2" spans="1:16" x14ac:dyDescent="0.2">
      <c r="A2" s="1"/>
      <c r="B2" s="1"/>
      <c r="F2" s="1"/>
      <c r="G2" s="1"/>
      <c r="H2" s="1"/>
      <c r="I2" s="1"/>
      <c r="J2" s="1"/>
      <c r="K2" s="1"/>
      <c r="L2" s="1"/>
      <c r="M2" s="1"/>
      <c r="N2" s="1"/>
      <c r="O2" s="1"/>
      <c r="P2" s="1"/>
    </row>
    <row r="3" spans="1:16" x14ac:dyDescent="0.2">
      <c r="A3" s="1"/>
      <c r="F3" s="1"/>
      <c r="G3" s="1"/>
      <c r="H3" s="1"/>
      <c r="I3" s="1"/>
      <c r="J3" s="1"/>
      <c r="K3" s="1"/>
      <c r="L3" s="1"/>
      <c r="M3" s="1"/>
      <c r="N3" s="1"/>
      <c r="O3" s="1"/>
      <c r="P3" s="1"/>
    </row>
    <row r="4" spans="1:16" x14ac:dyDescent="0.2">
      <c r="A4" s="1"/>
      <c r="F4" s="1"/>
      <c r="G4" s="1"/>
      <c r="H4" s="1"/>
      <c r="I4" s="1"/>
      <c r="J4" s="1"/>
      <c r="K4" s="1"/>
      <c r="L4" s="1"/>
      <c r="M4" s="1"/>
      <c r="N4" s="1"/>
      <c r="O4" s="1"/>
      <c r="P4" s="1"/>
    </row>
    <row r="5" spans="1:16" x14ac:dyDescent="0.2">
      <c r="A5" s="1"/>
      <c r="F5" s="1"/>
      <c r="G5" s="1"/>
      <c r="H5" s="1"/>
      <c r="I5" s="1"/>
      <c r="J5" s="1"/>
      <c r="K5" s="1"/>
      <c r="L5" s="1"/>
      <c r="M5" s="1"/>
      <c r="N5" s="1"/>
      <c r="O5" s="1"/>
      <c r="P5" s="1"/>
    </row>
    <row r="6" spans="1:16" x14ac:dyDescent="0.2">
      <c r="A6" s="1"/>
      <c r="F6" s="1"/>
      <c r="G6" s="1"/>
      <c r="H6" s="1"/>
      <c r="I6" s="1"/>
      <c r="J6" s="1"/>
      <c r="K6" s="1"/>
      <c r="L6" s="1"/>
      <c r="M6" s="1"/>
      <c r="N6" s="1"/>
      <c r="O6" s="1"/>
      <c r="P6" s="1"/>
    </row>
    <row r="7" spans="1:16" x14ac:dyDescent="0.2">
      <c r="A7" s="1"/>
      <c r="F7" s="1"/>
      <c r="G7" s="1"/>
      <c r="H7" s="1"/>
      <c r="I7" s="1"/>
      <c r="J7" s="1"/>
      <c r="K7" s="1"/>
      <c r="L7" s="1"/>
      <c r="M7" s="1"/>
      <c r="N7" s="1"/>
      <c r="O7" s="1"/>
      <c r="P7" s="1"/>
    </row>
    <row r="8" spans="1:16" x14ac:dyDescent="0.2">
      <c r="A8" s="1"/>
      <c r="F8" s="1"/>
      <c r="G8" s="1"/>
      <c r="H8" s="1"/>
      <c r="I8" s="1"/>
      <c r="J8" s="1"/>
      <c r="K8" s="1"/>
      <c r="L8" s="1"/>
      <c r="M8" s="1"/>
      <c r="N8" s="1"/>
      <c r="O8" s="1"/>
      <c r="P8" s="1"/>
    </row>
    <row r="9" spans="1:16" x14ac:dyDescent="0.2">
      <c r="A9" s="1"/>
      <c r="F9" s="1"/>
      <c r="G9" s="1"/>
      <c r="H9" s="1"/>
      <c r="I9" s="1"/>
      <c r="J9" s="1"/>
      <c r="K9" s="1"/>
      <c r="L9" s="1"/>
      <c r="M9" s="1"/>
      <c r="N9" s="1"/>
      <c r="O9" s="1"/>
      <c r="P9" s="1"/>
    </row>
    <row r="10" spans="1:16" x14ac:dyDescent="0.2">
      <c r="A10" s="1"/>
      <c r="F10" s="1"/>
      <c r="G10" s="1"/>
      <c r="H10" s="1"/>
      <c r="I10" s="1"/>
      <c r="J10" s="1"/>
      <c r="K10" s="1"/>
      <c r="L10" s="1"/>
      <c r="M10" s="1"/>
      <c r="N10" s="1"/>
      <c r="O10" s="1"/>
      <c r="P10" s="1"/>
    </row>
    <row r="11" spans="1:16" x14ac:dyDescent="0.2">
      <c r="A11" s="1"/>
      <c r="B11" s="1"/>
      <c r="C11" s="1"/>
      <c r="D11" s="1"/>
      <c r="E11" s="1"/>
      <c r="F11" s="1"/>
      <c r="G11" s="1"/>
      <c r="H11" s="1"/>
      <c r="I11" s="1"/>
      <c r="J11" s="1"/>
      <c r="K11" s="1"/>
      <c r="L11" s="1"/>
      <c r="M11" s="26"/>
      <c r="N11" s="1"/>
      <c r="O11" s="1"/>
      <c r="P11" s="1"/>
    </row>
    <row r="12" spans="1:16" x14ac:dyDescent="0.2">
      <c r="A12" s="1"/>
      <c r="B12" s="1"/>
      <c r="C12" s="1"/>
      <c r="D12" s="1"/>
      <c r="E12" s="1"/>
      <c r="F12" s="1"/>
      <c r="G12" s="1"/>
      <c r="H12" s="1"/>
      <c r="I12" s="1"/>
      <c r="J12" s="1"/>
      <c r="K12" s="1"/>
      <c r="L12" s="1"/>
      <c r="M12" s="1"/>
      <c r="N12" s="1"/>
    </row>
    <row r="13" spans="1:16" x14ac:dyDescent="0.2">
      <c r="A13" s="1"/>
      <c r="B13" s="1"/>
      <c r="C13" s="1"/>
      <c r="D13" s="1"/>
      <c r="E13" s="1"/>
      <c r="F13" s="1"/>
      <c r="G13" s="1"/>
      <c r="H13" s="1"/>
      <c r="I13" s="1"/>
      <c r="J13" s="1"/>
      <c r="K13" s="1"/>
      <c r="L13" s="1"/>
      <c r="M13" s="1"/>
      <c r="N13" s="1"/>
      <c r="O13" s="1"/>
      <c r="P13" s="1"/>
    </row>
    <row r="14" spans="1:16" x14ac:dyDescent="0.2">
      <c r="A14" s="1"/>
      <c r="B14" s="1"/>
      <c r="C14" s="1"/>
      <c r="D14" s="1"/>
      <c r="E14" s="1"/>
      <c r="F14" s="1"/>
      <c r="G14" s="1"/>
      <c r="H14" s="1"/>
      <c r="I14" s="1"/>
      <c r="J14" s="1"/>
      <c r="K14" s="1"/>
      <c r="L14" s="1"/>
      <c r="M14" s="1"/>
      <c r="N14" s="1"/>
      <c r="O14" s="1"/>
      <c r="P14" s="1"/>
    </row>
    <row r="15" spans="1:16" x14ac:dyDescent="0.2">
      <c r="A15" s="1"/>
      <c r="B15" s="1"/>
      <c r="C15" s="1"/>
      <c r="D15" s="1"/>
      <c r="E15" s="1"/>
      <c r="F15" s="1"/>
      <c r="G15" s="1"/>
      <c r="H15" s="1"/>
      <c r="I15" s="1"/>
      <c r="J15" s="1"/>
      <c r="K15" s="1"/>
      <c r="L15" s="1"/>
      <c r="M15" s="1"/>
      <c r="N15" s="1"/>
      <c r="O15" s="1"/>
      <c r="P15" s="1"/>
    </row>
    <row r="16" spans="1:16" x14ac:dyDescent="0.2">
      <c r="A16" s="1"/>
      <c r="B16" s="1"/>
      <c r="C16" s="1"/>
      <c r="D16" s="1"/>
      <c r="E16" s="1"/>
      <c r="F16" s="1"/>
      <c r="G16" s="1"/>
      <c r="H16" s="1"/>
      <c r="I16" s="1"/>
      <c r="J16" s="1"/>
      <c r="K16" s="1"/>
      <c r="L16" s="1"/>
      <c r="M16" s="1"/>
      <c r="N16" s="1"/>
      <c r="O16" s="1"/>
      <c r="P16" s="1"/>
    </row>
    <row r="17" spans="1:16" x14ac:dyDescent="0.2">
      <c r="A17" s="1"/>
      <c r="B17" s="1"/>
      <c r="C17" s="1"/>
      <c r="D17" s="1"/>
      <c r="E17" s="1"/>
      <c r="F17" s="1"/>
      <c r="G17" s="1"/>
      <c r="H17" s="1"/>
      <c r="I17" s="1"/>
      <c r="J17" s="1"/>
      <c r="K17" s="1"/>
      <c r="L17" s="1"/>
      <c r="M17" s="1"/>
      <c r="N17" s="1"/>
      <c r="O17" s="1"/>
      <c r="P17" s="1"/>
    </row>
    <row r="18" spans="1:16" x14ac:dyDescent="0.2">
      <c r="A18" s="1"/>
      <c r="B18" s="1"/>
      <c r="C18" s="1"/>
      <c r="D18" s="1"/>
      <c r="E18" s="1"/>
      <c r="F18" s="1"/>
      <c r="G18" s="1"/>
      <c r="H18" s="1"/>
      <c r="I18" s="1"/>
      <c r="J18" s="1"/>
      <c r="K18" s="1"/>
      <c r="L18" s="1"/>
      <c r="M18" s="1"/>
      <c r="N18" s="1"/>
      <c r="O18" s="1"/>
      <c r="P18" s="1"/>
    </row>
    <row r="19" spans="1:16" x14ac:dyDescent="0.2">
      <c r="A19" s="1"/>
      <c r="B19" s="1"/>
      <c r="C19" s="1"/>
      <c r="D19" s="1"/>
      <c r="E19" s="1"/>
      <c r="F19" s="1"/>
      <c r="G19" s="1"/>
      <c r="H19" s="1"/>
      <c r="I19" s="1"/>
      <c r="J19" s="1"/>
      <c r="K19" s="1"/>
      <c r="L19" s="1"/>
      <c r="M19" s="1"/>
      <c r="N19" s="1"/>
      <c r="O19" s="1"/>
      <c r="P19" s="1"/>
    </row>
    <row r="20" spans="1:16" x14ac:dyDescent="0.2">
      <c r="A20" s="1"/>
      <c r="B20" s="1"/>
      <c r="C20" s="1"/>
      <c r="D20" s="1"/>
      <c r="E20" s="1"/>
      <c r="F20" s="1"/>
      <c r="G20" s="1"/>
      <c r="H20" s="1"/>
      <c r="I20" s="1"/>
      <c r="J20" s="1"/>
      <c r="K20" s="1"/>
      <c r="L20" s="1"/>
      <c r="M20" s="1"/>
      <c r="N20" s="1"/>
      <c r="O20" s="1"/>
      <c r="P20" s="1"/>
    </row>
    <row r="21" spans="1:16" x14ac:dyDescent="0.2">
      <c r="A21" s="1"/>
      <c r="B21" s="1"/>
      <c r="C21" s="1"/>
      <c r="D21" s="1"/>
      <c r="E21" s="1"/>
      <c r="F21" s="1"/>
      <c r="G21" s="1"/>
      <c r="H21" s="1"/>
      <c r="I21" s="1"/>
      <c r="J21" s="1"/>
      <c r="K21" s="1"/>
      <c r="L21" s="1"/>
      <c r="M21" s="1"/>
      <c r="N21" s="1"/>
      <c r="O21" s="1"/>
      <c r="P21" s="1"/>
    </row>
    <row r="22" spans="1:16" x14ac:dyDescent="0.2">
      <c r="A22" s="1"/>
      <c r="B22" s="1"/>
      <c r="C22" s="1"/>
      <c r="D22" s="1"/>
      <c r="E22" s="1"/>
      <c r="F22" s="1"/>
      <c r="G22" s="1"/>
      <c r="H22" s="1"/>
      <c r="I22" s="1"/>
      <c r="J22" s="1"/>
      <c r="K22" s="1"/>
      <c r="L22" s="1"/>
      <c r="M22" s="1"/>
      <c r="N22" s="1"/>
      <c r="O22" s="1"/>
      <c r="P22" s="1"/>
    </row>
    <row r="23" spans="1:16" x14ac:dyDescent="0.2">
      <c r="A23" s="1"/>
      <c r="B23" s="1"/>
      <c r="C23" s="1"/>
      <c r="D23" s="1"/>
      <c r="E23" s="1"/>
      <c r="F23" s="1"/>
      <c r="G23" s="1"/>
      <c r="H23" s="1"/>
      <c r="I23" s="1"/>
      <c r="J23" s="1"/>
      <c r="K23" s="1"/>
      <c r="L23" s="1"/>
      <c r="M23" s="1"/>
      <c r="N23" s="1"/>
      <c r="O23" s="1"/>
      <c r="P23" s="1"/>
    </row>
    <row r="24" spans="1:16" x14ac:dyDescent="0.2">
      <c r="A24" s="1"/>
      <c r="B24" s="1"/>
      <c r="C24" s="1"/>
      <c r="D24" s="1"/>
      <c r="E24" s="1"/>
      <c r="F24" s="1"/>
      <c r="G24" s="1"/>
      <c r="H24" s="1"/>
      <c r="I24" s="1"/>
      <c r="J24" s="1"/>
      <c r="K24" s="1"/>
      <c r="L24" s="1"/>
      <c r="M24" s="1"/>
      <c r="N24" s="1"/>
      <c r="O24" s="1"/>
      <c r="P24" s="1"/>
    </row>
    <row r="25" spans="1:16" x14ac:dyDescent="0.2">
      <c r="A25" s="1"/>
      <c r="B25" s="1"/>
      <c r="C25" s="1"/>
      <c r="D25" s="1"/>
      <c r="E25" s="1"/>
      <c r="F25" s="1"/>
      <c r="G25" s="1"/>
      <c r="H25" s="1"/>
      <c r="I25" s="1"/>
      <c r="J25" s="1"/>
      <c r="K25" s="1"/>
      <c r="L25" s="1"/>
      <c r="M25" s="1"/>
      <c r="N25" s="1"/>
      <c r="O25" s="1"/>
      <c r="P25" s="1"/>
    </row>
    <row r="26" spans="1:16" x14ac:dyDescent="0.2">
      <c r="A26" s="1"/>
      <c r="B26" s="1"/>
      <c r="C26" s="1"/>
      <c r="D26" s="1"/>
      <c r="E26" s="1"/>
      <c r="F26" s="1"/>
      <c r="G26" s="1"/>
      <c r="H26" s="1"/>
      <c r="I26" s="1"/>
      <c r="J26" s="1"/>
      <c r="K26" s="1"/>
      <c r="L26" s="1"/>
      <c r="M26" s="1"/>
      <c r="N26" s="1"/>
      <c r="O26" s="1"/>
      <c r="P26" s="1"/>
    </row>
    <row r="27" spans="1:16" x14ac:dyDescent="0.2">
      <c r="A27" s="1"/>
      <c r="B27" s="1"/>
      <c r="C27" s="1"/>
      <c r="D27" s="1"/>
      <c r="E27" s="1"/>
      <c r="F27" s="1"/>
      <c r="G27" s="1"/>
      <c r="H27" s="1"/>
      <c r="I27" s="1"/>
      <c r="J27" s="1"/>
      <c r="K27" s="1"/>
      <c r="L27" s="1"/>
      <c r="M27" s="1"/>
      <c r="N27" s="1"/>
      <c r="O27" s="1"/>
      <c r="P27" s="1"/>
    </row>
    <row r="28" spans="1:16" x14ac:dyDescent="0.2">
      <c r="A28" s="1"/>
      <c r="B28" s="1"/>
      <c r="C28" s="1"/>
      <c r="D28" s="1"/>
      <c r="E28" s="1"/>
      <c r="F28" s="1"/>
      <c r="G28" s="1"/>
      <c r="H28" s="1"/>
      <c r="I28" s="1"/>
      <c r="J28" s="1"/>
      <c r="K28" s="1"/>
      <c r="L28" s="1"/>
      <c r="M28" s="1"/>
      <c r="N28" s="1"/>
      <c r="O28" s="1"/>
      <c r="P28" s="1"/>
    </row>
    <row r="29" spans="1:16" x14ac:dyDescent="0.2">
      <c r="A29" s="1"/>
      <c r="B29" s="1"/>
      <c r="C29" s="1"/>
      <c r="D29" s="1"/>
      <c r="E29" s="1"/>
      <c r="F29" s="1"/>
      <c r="G29" s="1"/>
      <c r="H29" s="1"/>
      <c r="I29" s="1"/>
      <c r="J29" s="1"/>
      <c r="K29" s="1"/>
      <c r="L29" s="1"/>
      <c r="M29" s="1"/>
      <c r="N29" s="1"/>
      <c r="O29" s="1"/>
      <c r="P29" s="1"/>
    </row>
    <row r="30" spans="1:16" x14ac:dyDescent="0.2">
      <c r="A30" s="1"/>
      <c r="B30" s="1"/>
      <c r="C30" s="1"/>
      <c r="D30" s="1"/>
      <c r="E30" s="1"/>
      <c r="F30" s="1"/>
      <c r="G30" s="1"/>
      <c r="H30" s="1"/>
      <c r="I30" s="1"/>
      <c r="J30" s="1"/>
      <c r="K30" s="1"/>
      <c r="L30" s="1"/>
      <c r="M30" s="1"/>
      <c r="N30" s="1"/>
      <c r="O30" s="1"/>
      <c r="P30" s="1"/>
    </row>
    <row r="31" spans="1:16" x14ac:dyDescent="0.2">
      <c r="A31" s="1"/>
      <c r="B31" s="1"/>
      <c r="C31" s="1"/>
      <c r="D31" s="1"/>
      <c r="E31" s="1"/>
      <c r="F31" s="1"/>
      <c r="G31" s="1"/>
      <c r="H31" s="1"/>
      <c r="I31" s="1"/>
      <c r="J31" s="1"/>
      <c r="K31" s="1"/>
      <c r="L31" s="1"/>
      <c r="M31" s="1"/>
      <c r="N31" s="1"/>
      <c r="O31" s="1"/>
      <c r="P31" s="1"/>
    </row>
    <row r="32" spans="1:16" x14ac:dyDescent="0.2">
      <c r="A32" s="1"/>
      <c r="B32" s="1"/>
      <c r="C32" s="1"/>
      <c r="D32" s="1"/>
      <c r="E32" s="1"/>
      <c r="F32" s="1"/>
      <c r="G32" s="1"/>
      <c r="H32" s="1"/>
      <c r="I32" s="1"/>
      <c r="J32" s="1"/>
      <c r="K32" s="1"/>
      <c r="L32" s="1"/>
      <c r="M32" s="1"/>
      <c r="N32" s="1"/>
      <c r="O32" s="1"/>
      <c r="P32" s="1"/>
    </row>
    <row r="33" spans="1:16" x14ac:dyDescent="0.2">
      <c r="A33" s="1"/>
      <c r="B33" s="1"/>
      <c r="C33" s="1"/>
      <c r="D33" s="1"/>
      <c r="E33" s="1"/>
      <c r="F33" s="1"/>
      <c r="G33" s="1"/>
      <c r="H33" s="1"/>
      <c r="I33" s="1"/>
      <c r="J33" s="1"/>
      <c r="K33" s="1"/>
      <c r="L33" s="1"/>
      <c r="M33" s="1"/>
      <c r="N33" s="1"/>
      <c r="O33" s="1"/>
      <c r="P33" s="1"/>
    </row>
    <row r="34" spans="1:16" x14ac:dyDescent="0.2">
      <c r="A34" s="1"/>
      <c r="B34" s="14"/>
      <c r="C34" s="1"/>
      <c r="D34" s="1"/>
      <c r="E34" s="1"/>
      <c r="F34" s="1"/>
      <c r="G34" s="1"/>
      <c r="H34" s="1"/>
      <c r="I34" s="1"/>
      <c r="J34" s="1"/>
      <c r="K34" s="1"/>
      <c r="L34" s="1"/>
      <c r="M34" s="1"/>
      <c r="N34" s="1"/>
      <c r="O34" s="1"/>
      <c r="P34" s="1"/>
    </row>
    <row r="35" spans="1:16" x14ac:dyDescent="0.2">
      <c r="A35" s="1"/>
      <c r="B35" s="1"/>
      <c r="C35" s="1"/>
      <c r="D35" s="1"/>
      <c r="E35" s="1"/>
      <c r="F35" s="1"/>
      <c r="G35" s="1"/>
      <c r="H35" s="1"/>
      <c r="I35" s="1"/>
      <c r="J35" s="1"/>
      <c r="K35" s="1"/>
      <c r="L35" s="1"/>
      <c r="M35" s="1"/>
      <c r="N35" s="1"/>
      <c r="O35" s="1"/>
      <c r="P35" s="1"/>
    </row>
  </sheetData>
  <sheetProtection password="B9A2" sheet="1" objects="1" scenarios="1" selectLockedCells="1"/>
  <printOptions gridLine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7030A0"/>
  </sheetPr>
  <dimension ref="A1:AA98"/>
  <sheetViews>
    <sheetView showGridLines="0" showRowColHeaders="0" zoomScale="85" zoomScaleNormal="85" workbookViewId="0">
      <selection activeCell="X125" sqref="X125"/>
    </sheetView>
  </sheetViews>
  <sheetFormatPr baseColWidth="10" defaultColWidth="11.42578125" defaultRowHeight="12.75" x14ac:dyDescent="0.2"/>
  <cols>
    <col min="1" max="1" width="2.5703125" style="230" customWidth="1"/>
    <col min="2" max="2" width="11.42578125" style="230"/>
    <col min="3" max="3" width="6.140625" style="230" customWidth="1"/>
    <col min="4" max="4" width="7.28515625" style="230" customWidth="1"/>
    <col min="5" max="5" width="1.7109375" style="230" customWidth="1"/>
    <col min="6" max="6" width="11.42578125" style="230" customWidth="1"/>
    <col min="7" max="7" width="6.85546875" style="230" customWidth="1"/>
    <col min="8" max="8" width="7.28515625" style="230" customWidth="1"/>
    <col min="9" max="9" width="1.7109375" style="230" customWidth="1"/>
    <col min="10" max="10" width="6.7109375" style="230" customWidth="1"/>
    <col min="11" max="11" width="17" style="230" customWidth="1"/>
    <col min="12" max="12" width="7.28515625" style="230" customWidth="1"/>
    <col min="13" max="13" width="1.7109375" style="230" customWidth="1"/>
    <col min="14" max="14" width="6.85546875" style="230" customWidth="1"/>
    <col min="15" max="15" width="7" style="230" customWidth="1"/>
    <col min="16" max="16" width="7.28515625" style="230" customWidth="1"/>
    <col min="17" max="17" width="1.7109375" style="230" customWidth="1"/>
    <col min="18" max="18" width="6.28515625" style="230" customWidth="1"/>
    <col min="19" max="19" width="6.7109375" style="230" customWidth="1"/>
    <col min="20" max="20" width="7.28515625" style="230" customWidth="1"/>
    <col min="21" max="21" width="2.5703125" style="230" customWidth="1"/>
    <col min="22" max="22" width="11.5703125" style="230" customWidth="1"/>
    <col min="23" max="23" width="5.28515625" style="230" customWidth="1"/>
    <col min="24" max="16384" width="11.42578125" style="230"/>
  </cols>
  <sheetData>
    <row r="1" spans="1:26" ht="4.5" customHeight="1" x14ac:dyDescent="0.2">
      <c r="V1" s="39"/>
      <c r="W1" s="39"/>
      <c r="X1" s="39"/>
    </row>
    <row r="2" spans="1:26" ht="8.25" customHeight="1" x14ac:dyDescent="0.2"/>
    <row r="3" spans="1:26" ht="39" customHeight="1" thickBot="1" x14ac:dyDescent="0.5">
      <c r="B3" s="636" t="s">
        <v>60</v>
      </c>
      <c r="C3" s="637"/>
      <c r="D3" s="637"/>
      <c r="E3" s="637"/>
      <c r="F3" s="637"/>
      <c r="G3" s="637"/>
      <c r="H3" s="637"/>
      <c r="I3" s="637"/>
      <c r="J3" s="638"/>
      <c r="K3" s="639" t="str">
        <f>Projektbeschreibung!F24</f>
        <v>160FPRC</v>
      </c>
      <c r="L3" s="640"/>
      <c r="M3" s="640"/>
      <c r="N3" s="646" t="s">
        <v>62</v>
      </c>
      <c r="O3" s="647"/>
      <c r="P3" s="647"/>
      <c r="Q3" s="647"/>
      <c r="R3" s="647"/>
      <c r="S3" s="647"/>
      <c r="T3" s="648"/>
      <c r="U3" s="39"/>
      <c r="V3" s="293"/>
      <c r="W3" s="293"/>
      <c r="X3" s="293"/>
    </row>
    <row r="4" spans="1:26" ht="13.5" customHeight="1" x14ac:dyDescent="0.2">
      <c r="B4" s="41"/>
      <c r="C4" s="41"/>
      <c r="D4" s="41"/>
      <c r="E4" s="41"/>
      <c r="F4" s="41"/>
      <c r="G4" s="41"/>
      <c r="H4" s="41"/>
      <c r="I4" s="41"/>
      <c r="J4" s="41"/>
      <c r="K4" s="41"/>
      <c r="L4" s="41"/>
      <c r="M4" s="41"/>
      <c r="N4" s="41"/>
      <c r="O4" s="41"/>
      <c r="P4" s="41"/>
      <c r="Q4" s="41"/>
      <c r="R4" s="41"/>
      <c r="S4" s="41"/>
      <c r="T4" s="41"/>
      <c r="U4" s="39"/>
    </row>
    <row r="5" spans="1:26" s="294" customFormat="1" ht="24" customHeight="1" x14ac:dyDescent="0.2">
      <c r="B5" s="641" t="str">
        <f>'Verringerung Auswirkungen'!B3:F3</f>
        <v xml:space="preserve">Verringerung negativer Auswirkungen </v>
      </c>
      <c r="C5" s="641"/>
      <c r="D5" s="641"/>
      <c r="E5" s="641"/>
      <c r="F5" s="641"/>
      <c r="G5" s="641"/>
      <c r="H5" s="641"/>
      <c r="I5" s="641"/>
      <c r="J5" s="641"/>
      <c r="K5" s="641"/>
      <c r="L5" s="641"/>
      <c r="M5" s="641"/>
      <c r="N5" s="641"/>
      <c r="O5" s="641"/>
      <c r="P5" s="641"/>
      <c r="Q5" s="295"/>
      <c r="R5" s="41"/>
      <c r="S5" s="41"/>
      <c r="T5" s="41"/>
      <c r="U5" s="39"/>
      <c r="V5" s="230"/>
      <c r="W5" s="230"/>
      <c r="X5" s="230"/>
    </row>
    <row r="6" spans="1:26" s="293" customFormat="1" ht="15" customHeight="1" x14ac:dyDescent="0.2">
      <c r="B6" s="653" t="str">
        <f>'Verringerung Auswirkungen'!B9</f>
        <v>1. Schadstoffemissionen in die Luft</v>
      </c>
      <c r="C6" s="653"/>
      <c r="D6" s="653"/>
      <c r="E6" s="653"/>
      <c r="F6" s="653"/>
      <c r="G6" s="653"/>
      <c r="H6" s="161"/>
      <c r="I6" s="161"/>
      <c r="J6" s="161"/>
      <c r="K6" s="161"/>
      <c r="L6" s="161"/>
      <c r="M6" s="161"/>
      <c r="N6" s="161"/>
      <c r="O6" s="161"/>
      <c r="P6" s="161"/>
      <c r="Q6" s="161"/>
      <c r="R6" s="161"/>
      <c r="S6" s="296"/>
      <c r="T6" s="97"/>
      <c r="U6" s="39"/>
      <c r="V6" s="230"/>
      <c r="W6" s="230"/>
      <c r="X6" s="230"/>
    </row>
    <row r="7" spans="1:26" ht="13.5" customHeight="1" x14ac:dyDescent="0.2">
      <c r="B7" s="634" t="str">
        <f>IF(D7="null", " ",'Verringerung Auswirkungen'!C17)</f>
        <v xml:space="preserve"> </v>
      </c>
      <c r="C7" s="634"/>
      <c r="D7" s="297" t="str">
        <f>IF(ISBLANK('Verringerung Auswirkungen'!D17),"null",IF(AND('Verringerung Auswirkungen'!D17=0,'Verringerung Auswirkungen'!E17=0),"null",'Verringerung Auswirkungen'!H17))</f>
        <v>null</v>
      </c>
      <c r="E7" s="298"/>
      <c r="F7" s="635" t="str">
        <f>IF(H7="null","",'Verringerung Auswirkungen'!C19)</f>
        <v/>
      </c>
      <c r="G7" s="635"/>
      <c r="H7" s="298" t="str">
        <f>IF(ISBLANK('Verringerung Auswirkungen'!D19),"null",IF(AND('Verringerung Auswirkungen'!D19=0,'Verringerung Auswirkungen'!E19=0),"null",'Verringerung Auswirkungen'!H19))</f>
        <v>null</v>
      </c>
      <c r="I7" s="298"/>
      <c r="J7" s="628" t="str">
        <f>IF(L7="null","",'Verringerung Auswirkungen'!C21)</f>
        <v/>
      </c>
      <c r="K7" s="628"/>
      <c r="L7" s="298" t="str">
        <f>IF(ISERROR(('Verringerung Auswirkungen'!E21/'Verringerung Auswirkungen'!D21)-1), "null", (('Verringerung Auswirkungen'!E21/'Verringerung Auswirkungen'!D21)-1))</f>
        <v>null</v>
      </c>
      <c r="M7" s="298"/>
      <c r="N7" s="627" t="str">
        <f>IF(P7="null","",'Verringerung Auswirkungen'!C23)</f>
        <v/>
      </c>
      <c r="O7" s="627"/>
      <c r="P7" s="298" t="str">
        <f>IF(ISERROR(('Verringerung Auswirkungen'!E23/'Verringerung Auswirkungen'!D23)-1), "null", (('Verringerung Auswirkungen'!E23/'Verringerung Auswirkungen'!D23)-1))</f>
        <v>null</v>
      </c>
      <c r="Q7" s="298"/>
      <c r="R7" s="627" t="str">
        <f>IF(T7="null","",'Verringerung Auswirkungen'!C25)</f>
        <v/>
      </c>
      <c r="S7" s="627"/>
      <c r="T7" s="299" t="str">
        <f>IF(ISERROR(('Verringerung Auswirkungen'!E25/'Verringerung Auswirkungen'!D25)-1), "null", (('Verringerung Auswirkungen'!E25/'Verringerung Auswirkungen'!D25)-1))</f>
        <v>null</v>
      </c>
      <c r="U7" s="39"/>
      <c r="V7" s="293"/>
      <c r="W7" s="293"/>
      <c r="X7" s="293"/>
    </row>
    <row r="8" spans="1:26" s="39" customFormat="1" ht="13.5" customHeight="1" x14ac:dyDescent="0.2">
      <c r="A8" s="230"/>
      <c r="B8" s="627" t="str">
        <f>IF(D8="null", " ",'Verringerung Auswirkungen'!C27)</f>
        <v xml:space="preserve"> </v>
      </c>
      <c r="C8" s="627"/>
      <c r="D8" s="297" t="str">
        <f>IF(ISBLANK('Verringerung Auswirkungen'!D27),"null",IF(AND('Verringerung Auswirkungen'!D27=0,'Verringerung Auswirkungen'!E27=0),"null",'Verringerung Auswirkungen'!H27))</f>
        <v>null</v>
      </c>
      <c r="E8" s="298"/>
      <c r="F8" s="643" t="str">
        <f>IF(H8="null","",'Verringerung Auswirkungen'!C29)</f>
        <v/>
      </c>
      <c r="G8" s="643"/>
      <c r="H8" s="298" t="str">
        <f>IF(ISBLANK('Verringerung Auswirkungen'!D29),"null",IF(AND('Verringerung Auswirkungen'!D29=0,'Verringerung Auswirkungen'!E29=0),"null",'Verringerung Auswirkungen'!H29))</f>
        <v>null</v>
      </c>
      <c r="I8" s="298"/>
      <c r="J8" s="627" t="str">
        <f>IF(L8="null","",'Verringerung Auswirkungen'!C31)</f>
        <v/>
      </c>
      <c r="K8" s="627"/>
      <c r="L8" s="298" t="str">
        <f>IF(ISBLANK('Verringerung Auswirkungen'!D31),"null",IF(AND('Verringerung Auswirkungen'!D31=0,'Verringerung Auswirkungen'!E31=0),"null",'Verringerung Auswirkungen'!H31))</f>
        <v>null</v>
      </c>
      <c r="M8" s="298"/>
      <c r="N8" s="298"/>
      <c r="O8" s="300"/>
      <c r="P8" s="301"/>
      <c r="Q8" s="301"/>
      <c r="R8" s="301"/>
      <c r="S8" s="300"/>
      <c r="T8" s="301"/>
      <c r="Y8" s="230"/>
      <c r="Z8" s="230"/>
    </row>
    <row r="9" spans="1:26" ht="13.5" customHeight="1" x14ac:dyDescent="0.2">
      <c r="B9" s="41"/>
      <c r="C9" s="41"/>
      <c r="D9" s="41"/>
      <c r="E9" s="41"/>
      <c r="F9" s="41"/>
      <c r="G9" s="41"/>
      <c r="H9" s="41"/>
      <c r="I9" s="41"/>
      <c r="J9" s="41"/>
      <c r="K9" s="41"/>
      <c r="L9" s="41"/>
      <c r="M9" s="41"/>
      <c r="N9" s="41"/>
      <c r="O9" s="41"/>
      <c r="P9" s="41"/>
      <c r="Q9" s="41"/>
      <c r="R9" s="41"/>
      <c r="S9" s="33"/>
      <c r="T9" s="33"/>
      <c r="U9" s="39"/>
    </row>
    <row r="10" spans="1:26" s="293" customFormat="1" ht="15" customHeight="1" x14ac:dyDescent="0.2">
      <c r="B10" s="629" t="str">
        <f>'Verringerung Auswirkungen'!B34</f>
        <v>2. Schadstoffemissionen ins Abwasser</v>
      </c>
      <c r="C10" s="629"/>
      <c r="D10" s="629"/>
      <c r="E10" s="629"/>
      <c r="F10" s="629"/>
      <c r="G10" s="161"/>
      <c r="H10" s="161"/>
      <c r="I10" s="161"/>
      <c r="J10" s="161"/>
      <c r="K10" s="161"/>
      <c r="L10" s="161"/>
      <c r="M10" s="161"/>
      <c r="N10" s="161"/>
      <c r="O10" s="161"/>
      <c r="P10" s="161"/>
      <c r="Q10" s="161"/>
      <c r="R10" s="161"/>
      <c r="S10" s="97"/>
      <c r="T10" s="97"/>
      <c r="U10" s="39"/>
    </row>
    <row r="11" spans="1:26" ht="13.5" customHeight="1" x14ac:dyDescent="0.2">
      <c r="B11" s="627" t="str">
        <f>IF(D11="null","",'Verringerung Auswirkungen'!C42)</f>
        <v/>
      </c>
      <c r="C11" s="627"/>
      <c r="D11" s="298" t="str">
        <f>IF(ISBLANK('Verringerung Auswirkungen'!D42),"null",IF(AND('Verringerung Auswirkungen'!D42=0,'Verringerung Auswirkungen'!E42=0),"null",'Verringerung Auswirkungen'!H42))</f>
        <v>null</v>
      </c>
      <c r="E11" s="298"/>
      <c r="F11" s="644" t="str">
        <f>IF(H11="null","",'Verringerung Auswirkungen'!C44)</f>
        <v/>
      </c>
      <c r="G11" s="644"/>
      <c r="H11" s="298" t="str">
        <f>IF(ISBLANK('Verringerung Auswirkungen'!D44),"null",IF(AND('Verringerung Auswirkungen'!D44=0,'Verringerung Auswirkungen'!E44=0),"null",'Verringerung Auswirkungen'!H44))</f>
        <v>null</v>
      </c>
      <c r="I11" s="298"/>
      <c r="J11" s="628" t="str">
        <f>IF(L11="null","",'Verringerung Auswirkungen'!C46)</f>
        <v/>
      </c>
      <c r="K11" s="628"/>
      <c r="L11" s="298" t="str">
        <f>IF(ISBLANK('Verringerung Auswirkungen'!D46),"null",IF(AND('Verringerung Auswirkungen'!D46=0,'Verringerung Auswirkungen'!E46=0),"null",'Verringerung Auswirkungen'!H46))</f>
        <v>null</v>
      </c>
      <c r="M11" s="298"/>
      <c r="N11" s="627" t="str">
        <f>IF(P11="null","",'Verringerung Auswirkungen'!C48)</f>
        <v/>
      </c>
      <c r="O11" s="627"/>
      <c r="P11" s="298" t="str">
        <f>IF(ISBLANK('Verringerung Auswirkungen'!D48),"null",IF(AND('Verringerung Auswirkungen'!D48=0,'Verringerung Auswirkungen'!E48=0),"null",'Verringerung Auswirkungen'!H48))</f>
        <v>null</v>
      </c>
      <c r="Q11" s="298"/>
      <c r="R11" s="645" t="str">
        <f>IF(T11="null","",'Verringerung Auswirkungen'!C50)</f>
        <v/>
      </c>
      <c r="S11" s="645"/>
      <c r="T11" s="298" t="str">
        <f>IF(ISBLANK('Verringerung Auswirkungen'!D50),"null",IF(AND('Verringerung Auswirkungen'!D50=0,'Verringerung Auswirkungen'!E50=0),"null",'Verringerung Auswirkungen'!H50))</f>
        <v>null</v>
      </c>
      <c r="U11" s="39"/>
    </row>
    <row r="12" spans="1:26" ht="13.5" customHeight="1" x14ac:dyDescent="0.2">
      <c r="B12" s="627" t="str">
        <f>IF(D12="null","",'Verringerung Auswirkungen'!C52)</f>
        <v/>
      </c>
      <c r="C12" s="627"/>
      <c r="D12" s="298" t="str">
        <f>IF(ISBLANK('Verringerung Auswirkungen'!D52),"null",IF(AND('Verringerung Auswirkungen'!D52=0,'Verringerung Auswirkungen'!E52=0),"null",'Verringerung Auswirkungen'!H52))</f>
        <v>null</v>
      </c>
      <c r="E12" s="298"/>
      <c r="F12" s="649" t="str">
        <f>IF(H12="null","",'Verringerung Auswirkungen'!C54)</f>
        <v/>
      </c>
      <c r="G12" s="649"/>
      <c r="H12" s="298" t="str">
        <f>IF(ISBLANK('Verringerung Auswirkungen'!D54),"null",IF(AND('Verringerung Auswirkungen'!D54=0,'Verringerung Auswirkungen'!E54=0),"null",'Verringerung Auswirkungen'!H54))</f>
        <v>null</v>
      </c>
      <c r="I12" s="298"/>
      <c r="J12" s="627" t="str">
        <f>IF(L12="null","",'Verringerung Auswirkungen'!C56)</f>
        <v/>
      </c>
      <c r="K12" s="627"/>
      <c r="L12" s="298" t="str">
        <f>IF(ISBLANK('Verringerung Auswirkungen'!D56),"null",IF(AND('Verringerung Auswirkungen'!D56=0,'Verringerung Auswirkungen'!E56=0),"null",'Verringerung Auswirkungen'!H56))</f>
        <v>null</v>
      </c>
      <c r="M12" s="298"/>
      <c r="N12" s="302"/>
      <c r="O12" s="303"/>
      <c r="P12" s="304"/>
      <c r="Q12" s="304"/>
      <c r="R12" s="304"/>
      <c r="S12" s="303"/>
      <c r="T12" s="304"/>
      <c r="U12" s="39"/>
    </row>
    <row r="13" spans="1:26" ht="13.5" customHeight="1" x14ac:dyDescent="0.2">
      <c r="B13" s="33"/>
      <c r="C13" s="33"/>
      <c r="D13" s="33"/>
      <c r="E13" s="33"/>
      <c r="F13" s="33"/>
      <c r="G13" s="33"/>
      <c r="H13" s="33"/>
      <c r="I13" s="33"/>
      <c r="J13" s="33"/>
      <c r="K13" s="33"/>
      <c r="L13" s="33"/>
      <c r="M13" s="33"/>
      <c r="N13" s="33"/>
      <c r="O13" s="33"/>
      <c r="P13" s="33"/>
      <c r="Q13" s="33"/>
      <c r="R13" s="33"/>
      <c r="S13" s="33"/>
      <c r="T13" s="33"/>
      <c r="U13" s="39"/>
    </row>
    <row r="14" spans="1:26" s="293" customFormat="1" ht="15" customHeight="1" x14ac:dyDescent="0.25">
      <c r="B14" s="331" t="str">
        <f>'Verringerung Auswirkungen'!B59</f>
        <v>3. Abfall- und Abwassermengen (Gesamt und gefährlicher Abfall)</v>
      </c>
      <c r="C14" s="305"/>
      <c r="D14" s="305"/>
      <c r="E14" s="305"/>
      <c r="F14" s="305"/>
      <c r="G14" s="305"/>
      <c r="H14" s="305"/>
      <c r="I14" s="305"/>
      <c r="J14" s="305"/>
      <c r="K14" s="94"/>
      <c r="L14" s="161"/>
      <c r="M14" s="97"/>
      <c r="N14" s="161"/>
      <c r="O14" s="161"/>
      <c r="P14" s="161"/>
      <c r="Q14" s="161"/>
      <c r="R14" s="161"/>
      <c r="S14" s="97"/>
      <c r="T14" s="97"/>
      <c r="U14" s="39"/>
    </row>
    <row r="15" spans="1:26" ht="13.5" customHeight="1" x14ac:dyDescent="0.2">
      <c r="B15" s="628" t="str">
        <f>IF(D15="null","",'Verringerung Auswirkungen'!C63)</f>
        <v/>
      </c>
      <c r="C15" s="628"/>
      <c r="D15" s="298" t="str">
        <f>IF(ISBLANK('Verringerung Auswirkungen'!D63),"null",IF(AND('Verringerung Auswirkungen'!D63=0,'Verringerung Auswirkungen'!E63=0),"null",'Verringerung Auswirkungen'!H63))</f>
        <v>null</v>
      </c>
      <c r="E15" s="298"/>
      <c r="F15" s="642" t="str">
        <f>IF(H15="null","",'Verringerung Auswirkungen'!C65)</f>
        <v/>
      </c>
      <c r="G15" s="642"/>
      <c r="H15" s="298" t="str">
        <f>IF(ISBLANK('Verringerung Auswirkungen'!D65),"null",IF(AND('Verringerung Auswirkungen'!D65=0,'Verringerung Auswirkungen'!E65=0),"null",'Verringerung Auswirkungen'!H65))</f>
        <v>null</v>
      </c>
      <c r="I15" s="298"/>
      <c r="J15" s="628" t="str">
        <f>IF(L15="null","",'Verringerung Auswirkungen'!C67)</f>
        <v/>
      </c>
      <c r="K15" s="628"/>
      <c r="L15" s="298" t="str">
        <f>IF(ISBLANK('Verringerung Auswirkungen'!D67),"null",IF(AND('Verringerung Auswirkungen'!D67=0,'Verringerung Auswirkungen'!E67=0),"null",'Verringerung Auswirkungen'!H67))</f>
        <v>null</v>
      </c>
      <c r="M15" s="33"/>
      <c r="N15" s="628" t="str">
        <f>IF(P15="null","",'Verringerung Auswirkungen'!C69)</f>
        <v/>
      </c>
      <c r="O15" s="628"/>
      <c r="P15" s="298" t="str">
        <f>IF(ISBLANK('Verringerung Auswirkungen'!D69),"null",IF(AND('Verringerung Auswirkungen'!D69=0,'Verringerung Auswirkungen'!E69=0),"null",'Verringerung Auswirkungen'!H69))</f>
        <v>null</v>
      </c>
      <c r="Q15" s="41"/>
      <c r="R15" s="627" t="str">
        <f>IF(P15="null","",'Verringerung Auswirkungen'!C71)</f>
        <v/>
      </c>
      <c r="S15" s="627"/>
      <c r="T15" s="298" t="str">
        <f>IF(ISBLANK('Verringerung Auswirkungen'!D71),"null",IF(AND('Verringerung Auswirkungen'!D71=0,'Verringerung Auswirkungen'!E71=0),"null",'Verringerung Auswirkungen'!H71))</f>
        <v>null</v>
      </c>
      <c r="U15" s="39"/>
      <c r="V15" s="39"/>
      <c r="W15" s="39"/>
      <c r="X15" s="39"/>
    </row>
    <row r="16" spans="1:26" ht="13.5" customHeight="1" x14ac:dyDescent="0.2">
      <c r="B16" s="41"/>
      <c r="C16" s="41"/>
      <c r="D16" s="41"/>
      <c r="E16" s="41"/>
      <c r="F16" s="41"/>
      <c r="G16" s="41"/>
      <c r="H16" s="41" t="s">
        <v>7</v>
      </c>
      <c r="I16" s="41"/>
      <c r="J16" s="41"/>
      <c r="K16" s="41"/>
      <c r="L16" s="41"/>
      <c r="M16" s="41"/>
      <c r="N16" s="41" t="s">
        <v>7</v>
      </c>
      <c r="O16" s="41"/>
      <c r="P16" s="41"/>
      <c r="Q16" s="41"/>
      <c r="R16" s="41"/>
      <c r="S16" s="33"/>
      <c r="T16" s="33"/>
      <c r="U16" s="39"/>
      <c r="Z16" s="306"/>
    </row>
    <row r="17" spans="1:26" s="293" customFormat="1" ht="15" customHeight="1" x14ac:dyDescent="0.25">
      <c r="B17" s="629" t="str">
        <f>'Verringerung Auswirkungen'!B72</f>
        <v>4. Energiebedarf in der Anwendung</v>
      </c>
      <c r="C17" s="629"/>
      <c r="D17" s="629"/>
      <c r="E17" s="629"/>
      <c r="F17" s="629"/>
      <c r="G17" s="629"/>
      <c r="H17" s="629"/>
      <c r="I17" s="629"/>
      <c r="J17" s="629"/>
      <c r="K17" s="161"/>
      <c r="L17" s="161"/>
      <c r="M17" s="307"/>
      <c r="N17" s="307"/>
      <c r="O17" s="307"/>
      <c r="P17" s="307"/>
      <c r="Q17" s="307"/>
      <c r="R17" s="307"/>
      <c r="S17" s="307"/>
      <c r="T17" s="307"/>
      <c r="U17" s="39"/>
    </row>
    <row r="18" spans="1:26" ht="13.5" customHeight="1" x14ac:dyDescent="0.2">
      <c r="B18" s="630" t="str">
        <f>IF(D18="null","",'Verringerung Auswirkungen'!C76)</f>
        <v/>
      </c>
      <c r="C18" s="630"/>
      <c r="D18" s="298" t="str">
        <f>IF(ISBLANK('Verringerung Auswirkungen'!D76),"null",IF(AND('Verringerung Auswirkungen'!D76=0,'Verringerung Auswirkungen'!E76=0),"null",'Verringerung Auswirkungen'!H76))</f>
        <v>null</v>
      </c>
      <c r="E18" s="298"/>
      <c r="F18" s="631" t="str">
        <f>IF(H18="null","",'Verringerung Auswirkungen'!C78)</f>
        <v/>
      </c>
      <c r="G18" s="631"/>
      <c r="H18" s="298" t="str">
        <f>IF(ISBLANK('Verringerung Auswirkungen'!D78),"null",IF(AND('Verringerung Auswirkungen'!D78=0,'Verringerung Auswirkungen'!E78=0),"null",'Verringerung Auswirkungen'!H78))</f>
        <v>null</v>
      </c>
      <c r="I18" s="33"/>
      <c r="J18" s="33"/>
      <c r="K18" s="41"/>
      <c r="L18" s="33"/>
      <c r="M18" s="633"/>
      <c r="N18" s="633"/>
      <c r="O18" s="633"/>
      <c r="P18" s="633"/>
      <c r="Q18" s="633"/>
      <c r="R18" s="633"/>
      <c r="S18" s="633"/>
      <c r="T18" s="633"/>
      <c r="U18" s="39"/>
    </row>
    <row r="19" spans="1:26" ht="13.5" customHeight="1" x14ac:dyDescent="0.2">
      <c r="B19" s="308"/>
      <c r="C19" s="134"/>
      <c r="D19" s="134"/>
      <c r="E19" s="134"/>
      <c r="F19" s="134"/>
      <c r="G19" s="134"/>
      <c r="H19" s="134"/>
      <c r="I19" s="33"/>
      <c r="J19" s="33"/>
      <c r="K19" s="41"/>
      <c r="L19" s="33"/>
      <c r="M19" s="309"/>
      <c r="N19" s="309"/>
      <c r="O19" s="309"/>
      <c r="P19" s="645"/>
      <c r="Q19" s="645"/>
      <c r="R19" s="645"/>
      <c r="S19" s="645"/>
      <c r="T19" s="645"/>
      <c r="U19" s="39"/>
    </row>
    <row r="20" spans="1:26" ht="15" customHeight="1" x14ac:dyDescent="0.2">
      <c r="B20" s="629" t="str">
        <f>'Verringerung Auswirkungen'!B80</f>
        <v>5. Energiebedarf (indirekt) in der Lieferkette</v>
      </c>
      <c r="C20" s="629"/>
      <c r="D20" s="629"/>
      <c r="E20" s="629"/>
      <c r="F20" s="629"/>
      <c r="G20" s="629"/>
      <c r="H20" s="629"/>
      <c r="I20" s="629"/>
      <c r="J20" s="629"/>
      <c r="K20" s="41"/>
      <c r="L20" s="33"/>
      <c r="M20" s="309"/>
      <c r="N20" s="309"/>
      <c r="O20" s="309"/>
      <c r="P20" s="645"/>
      <c r="Q20" s="645"/>
      <c r="R20" s="645"/>
      <c r="S20" s="645"/>
      <c r="T20" s="645"/>
      <c r="U20" s="39"/>
    </row>
    <row r="21" spans="1:26" ht="13.5" customHeight="1" x14ac:dyDescent="0.2">
      <c r="B21" s="630" t="str">
        <f>IF(D21="null","",'Verringerung Auswirkungen'!C84)</f>
        <v/>
      </c>
      <c r="C21" s="632"/>
      <c r="D21" s="310" t="str">
        <f>IF(ISBLANK('Verringerung Auswirkungen'!D84),"null",IF(AND('Verringerung Auswirkungen'!D84=0,'Verringerung Auswirkungen'!E84=0),"null",'Verringerung Auswirkungen'!H84))</f>
        <v>null</v>
      </c>
      <c r="E21" s="303"/>
      <c r="F21" s="630" t="str">
        <f>IF(H21="null","",'Verringerung Auswirkungen'!C86)</f>
        <v/>
      </c>
      <c r="G21" s="632"/>
      <c r="H21" s="310" t="str">
        <f>IF(ISBLANK('Verringerung Auswirkungen'!D86),"null",IF(AND('Verringerung Auswirkungen'!D86=0,'Verringerung Auswirkungen'!E86=0),"null",'Verringerung Auswirkungen'!H86))</f>
        <v>null</v>
      </c>
      <c r="I21" s="33"/>
      <c r="J21" s="33"/>
      <c r="K21" s="41"/>
      <c r="L21" s="33"/>
      <c r="M21" s="311"/>
      <c r="N21" s="311"/>
      <c r="O21" s="311"/>
      <c r="P21" s="633"/>
      <c r="Q21" s="633"/>
      <c r="R21" s="633"/>
      <c r="S21" s="633"/>
      <c r="T21" s="633"/>
      <c r="U21" s="39"/>
      <c r="V21" s="293"/>
      <c r="W21" s="293"/>
      <c r="X21" s="293"/>
    </row>
    <row r="22" spans="1:26" ht="13.5" customHeight="1" x14ac:dyDescent="0.2">
      <c r="B22" s="308"/>
      <c r="C22" s="308"/>
      <c r="D22" s="308"/>
      <c r="E22" s="308"/>
      <c r="F22" s="308"/>
      <c r="G22" s="308"/>
      <c r="H22" s="308"/>
      <c r="I22" s="41"/>
      <c r="J22" s="41"/>
      <c r="K22" s="41"/>
      <c r="L22" s="33"/>
      <c r="M22" s="33"/>
      <c r="N22" s="33"/>
      <c r="O22" s="33"/>
      <c r="P22" s="645"/>
      <c r="Q22" s="645"/>
      <c r="R22" s="645"/>
      <c r="S22" s="645"/>
      <c r="T22" s="645"/>
      <c r="U22" s="39"/>
      <c r="V22" s="39"/>
      <c r="W22" s="39"/>
      <c r="X22" s="39"/>
    </row>
    <row r="23" spans="1:26" s="293" customFormat="1" ht="15" customHeight="1" x14ac:dyDescent="0.2">
      <c r="B23" s="629" t="str">
        <f>'Verringerung Auswirkungen'!B88</f>
        <v>6. Treibhausgasemissionen in der Anwendung</v>
      </c>
      <c r="C23" s="629"/>
      <c r="D23" s="629"/>
      <c r="E23" s="629"/>
      <c r="F23" s="629"/>
      <c r="G23" s="629"/>
      <c r="H23" s="629"/>
      <c r="I23" s="629"/>
      <c r="J23" s="629"/>
      <c r="K23" s="161"/>
      <c r="L23" s="161" t="s">
        <v>7</v>
      </c>
      <c r="M23" s="161"/>
      <c r="N23" s="161"/>
      <c r="O23" s="161"/>
      <c r="P23" s="161"/>
      <c r="Q23" s="161"/>
      <c r="R23" s="161"/>
      <c r="S23" s="97"/>
      <c r="T23" s="97"/>
      <c r="U23" s="39"/>
      <c r="V23" s="230"/>
      <c r="W23" s="230"/>
      <c r="X23" s="487"/>
      <c r="Y23" s="487"/>
      <c r="Z23" s="487"/>
    </row>
    <row r="24" spans="1:26" ht="13.5" customHeight="1" x14ac:dyDescent="0.2">
      <c r="B24" s="628" t="str">
        <f>IF(D24="null","",'Verringerung Auswirkungen'!C92)</f>
        <v/>
      </c>
      <c r="C24" s="628"/>
      <c r="D24" s="298" t="str">
        <f>IF(ISBLANK('Verringerung Auswirkungen'!D92),"null",IF(AND('Verringerung Auswirkungen'!D92=0,'Verringerung Auswirkungen'!E92=0),"null",'Verringerung Auswirkungen'!H92))</f>
        <v>null</v>
      </c>
      <c r="E24" s="41"/>
      <c r="F24" s="41"/>
      <c r="G24" s="41"/>
      <c r="H24" s="41"/>
      <c r="I24" s="41"/>
      <c r="J24" s="41"/>
      <c r="K24" s="41"/>
      <c r="L24" s="41"/>
      <c r="M24" s="41"/>
      <c r="N24" s="41"/>
      <c r="O24" s="41" t="s">
        <v>7</v>
      </c>
      <c r="P24" s="41"/>
      <c r="Q24" s="41"/>
      <c r="R24" s="41"/>
      <c r="S24" s="33"/>
      <c r="T24" s="33"/>
      <c r="U24" s="39"/>
      <c r="V24" s="293"/>
      <c r="W24" s="293"/>
      <c r="X24" s="487"/>
      <c r="Y24" s="487"/>
      <c r="Z24" s="487"/>
    </row>
    <row r="25" spans="1:26" ht="13.5" customHeight="1" x14ac:dyDescent="0.2">
      <c r="B25" s="41"/>
      <c r="C25" s="41"/>
      <c r="D25" s="41"/>
      <c r="E25" s="41"/>
      <c r="F25" s="41"/>
      <c r="G25" s="41"/>
      <c r="H25" s="41"/>
      <c r="I25" s="41"/>
      <c r="J25" s="41"/>
      <c r="K25" s="41"/>
      <c r="L25" s="41"/>
      <c r="M25" s="41"/>
      <c r="N25" s="41"/>
      <c r="O25" s="41"/>
      <c r="P25" s="41"/>
      <c r="Q25" s="41"/>
      <c r="R25" s="41"/>
      <c r="S25" s="33"/>
      <c r="T25" s="33"/>
      <c r="U25" s="39"/>
      <c r="X25" s="487"/>
      <c r="Y25" s="487"/>
      <c r="Z25" s="487"/>
    </row>
    <row r="26" spans="1:26" s="293" customFormat="1" ht="15" customHeight="1" x14ac:dyDescent="0.2">
      <c r="B26" s="629" t="str">
        <f>'Verringerung Auswirkungen'!B94</f>
        <v>7. Ressourcenbedarf in der Anwendung</v>
      </c>
      <c r="C26" s="629"/>
      <c r="D26" s="629"/>
      <c r="E26" s="629"/>
      <c r="F26" s="629"/>
      <c r="G26" s="629"/>
      <c r="H26" s="629"/>
      <c r="I26" s="629"/>
      <c r="J26" s="629"/>
      <c r="K26" s="161"/>
      <c r="L26" s="161"/>
      <c r="M26" s="161"/>
      <c r="N26" s="161"/>
      <c r="O26" s="161"/>
      <c r="P26" s="161"/>
      <c r="Q26" s="161"/>
      <c r="R26" s="161"/>
      <c r="S26" s="97"/>
      <c r="T26" s="97"/>
      <c r="U26" s="39"/>
      <c r="V26" s="230"/>
      <c r="W26" s="230"/>
      <c r="X26" s="230"/>
    </row>
    <row r="27" spans="1:26" ht="13.5" customHeight="1" x14ac:dyDescent="0.2">
      <c r="A27" s="293"/>
      <c r="B27" s="628" t="str">
        <f>IF(D27="null","",'Verringerung Auswirkungen'!C98)</f>
        <v/>
      </c>
      <c r="C27" s="628"/>
      <c r="D27" s="298" t="str">
        <f>IF(ISBLANK('Verringerung Auswirkungen'!D98),"null",IF(AND('Verringerung Auswirkungen'!D98=0,'Verringerung Auswirkungen'!E98=0),"null",'Verringerung Auswirkungen'!H98))</f>
        <v>null</v>
      </c>
      <c r="E27" s="298"/>
      <c r="F27" s="642" t="str">
        <f>IF(H27="null","",'Verringerung Auswirkungen'!C100)</f>
        <v/>
      </c>
      <c r="G27" s="642"/>
      <c r="H27" s="298" t="str">
        <f>IF(ISBLANK('Verringerung Auswirkungen'!D100),"null",IF(AND('Verringerung Auswirkungen'!D100=0,'Verringerung Auswirkungen'!E100=0),"null",'Verringerung Auswirkungen'!H100))</f>
        <v>null</v>
      </c>
      <c r="I27" s="298"/>
      <c r="J27" s="628" t="str">
        <f>IF(L27="null","",'Verringerung Auswirkungen'!C102)</f>
        <v/>
      </c>
      <c r="K27" s="628"/>
      <c r="L27" s="298" t="str">
        <f>IF(ISBLANK('Verringerung Auswirkungen'!D102),"null",IF(AND('Verringerung Auswirkungen'!D102=0,'Verringerung Auswirkungen'!E102=0),"null",'Verringerung Auswirkungen'!H102))</f>
        <v>null</v>
      </c>
      <c r="M27" s="33"/>
      <c r="N27" s="628" t="str">
        <f>IF(P27="null","",'Verringerung Auswirkungen'!C104)</f>
        <v/>
      </c>
      <c r="O27" s="628"/>
      <c r="P27" s="298" t="str">
        <f>IF(ISBLANK('Verringerung Auswirkungen'!D104),"null",IF(AND('Verringerung Auswirkungen'!D104=0,'Verringerung Auswirkungen'!E104=0),"null",'Verringerung Auswirkungen'!H104))</f>
        <v>null</v>
      </c>
      <c r="Q27" s="298"/>
      <c r="R27" s="628" t="str">
        <f>IF(T27="null","",'Verringerung Auswirkungen'!C106)</f>
        <v/>
      </c>
      <c r="S27" s="628"/>
      <c r="T27" s="298" t="str">
        <f>IF(ISBLANK('Verringerung Auswirkungen'!D106),"null",IF(AND('Verringerung Auswirkungen'!D106=0,'Verringerung Auswirkungen'!E106=0),"null",'Verringerung Auswirkungen'!H106))</f>
        <v>null</v>
      </c>
      <c r="U27" s="39"/>
      <c r="V27" s="293"/>
      <c r="W27" s="293"/>
      <c r="X27" s="293"/>
    </row>
    <row r="28" spans="1:26" ht="13.5" customHeight="1" x14ac:dyDescent="0.2">
      <c r="A28" s="293"/>
      <c r="B28" s="628" t="str">
        <f>IF(D28="null","",'Verringerung Auswirkungen'!C110)</f>
        <v/>
      </c>
      <c r="C28" s="628"/>
      <c r="D28" s="298" t="str">
        <f>IF(ISBLANK('Verringerung Auswirkungen'!D110),"null",IF(AND('Verringerung Auswirkungen'!D110=0,'Verringerung Auswirkungen'!E110=0),"null",'Verringerung Auswirkungen'!H110))</f>
        <v>null</v>
      </c>
      <c r="E28" s="33"/>
      <c r="F28" s="628" t="str">
        <f>IF(H28="null","",'Verringerung Auswirkungen'!D113)</f>
        <v/>
      </c>
      <c r="G28" s="628"/>
      <c r="H28" s="298" t="str">
        <f>IF(ISBLANK('Verringerung Auswirkungen'!D112),"null",IF(AND('Verringerung Auswirkungen'!D112=0,'Verringerung Auswirkungen'!E112=0),"null",'Verringerung Auswirkungen'!H112))</f>
        <v>null</v>
      </c>
      <c r="I28" s="33"/>
      <c r="J28" s="33"/>
      <c r="K28" s="33"/>
      <c r="L28" s="33"/>
      <c r="M28" s="33"/>
      <c r="N28" s="33"/>
      <c r="O28" s="33"/>
      <c r="P28" s="33"/>
      <c r="Q28" s="33"/>
      <c r="R28" s="33"/>
      <c r="S28" s="33"/>
      <c r="T28" s="41"/>
      <c r="U28" s="39"/>
      <c r="V28" s="39"/>
      <c r="W28" s="39"/>
      <c r="X28" s="39"/>
    </row>
    <row r="29" spans="1:26" ht="13.5" customHeight="1" x14ac:dyDescent="0.2">
      <c r="A29" s="293"/>
      <c r="B29" s="41"/>
      <c r="C29" s="41"/>
      <c r="D29" s="41"/>
      <c r="E29" s="41"/>
      <c r="F29" s="41"/>
      <c r="G29" s="41"/>
      <c r="H29" s="41"/>
      <c r="I29" s="41"/>
      <c r="J29" s="41"/>
      <c r="K29" s="41"/>
      <c r="L29" s="41"/>
      <c r="M29" s="41"/>
      <c r="N29" s="33"/>
      <c r="O29" s="41"/>
      <c r="P29" s="41"/>
      <c r="Q29" s="33"/>
      <c r="R29" s="41"/>
      <c r="S29" s="41"/>
      <c r="T29" s="41"/>
      <c r="U29" s="312"/>
    </row>
    <row r="30" spans="1:26" s="294" customFormat="1" ht="24" customHeight="1" x14ac:dyDescent="0.2">
      <c r="B30" s="651" t="str">
        <f>'Vermeidung höherer Risiken'!B3:E3</f>
        <v>Vermeidung einer Substitution
durch Stoffe mit höherem Risiko</v>
      </c>
      <c r="C30" s="651"/>
      <c r="D30" s="651"/>
      <c r="E30" s="651"/>
      <c r="F30" s="651"/>
      <c r="G30" s="651"/>
      <c r="H30" s="651"/>
      <c r="I30" s="651"/>
      <c r="J30" s="651"/>
      <c r="K30" s="651"/>
      <c r="L30" s="313"/>
      <c r="M30" s="313"/>
      <c r="N30" s="313"/>
      <c r="O30" s="313"/>
      <c r="P30" s="313"/>
      <c r="Q30" s="314"/>
      <c r="R30" s="314"/>
      <c r="S30" s="314"/>
      <c r="T30" s="314"/>
      <c r="U30" s="39"/>
      <c r="V30" s="293"/>
      <c r="W30" s="293"/>
      <c r="X30" s="293"/>
    </row>
    <row r="31" spans="1:26" ht="15" customHeight="1" x14ac:dyDescent="0.2">
      <c r="B31" s="616" t="str">
        <f>'Vermeidung höherer Risiken'!B5</f>
        <v>1. Substitution der Chemikalie</v>
      </c>
      <c r="C31" s="616"/>
      <c r="D31" s="616"/>
      <c r="E31" s="616"/>
      <c r="F31" s="616"/>
      <c r="G31" s="616"/>
      <c r="H31" s="616"/>
      <c r="I31" s="616"/>
      <c r="J31" s="616"/>
      <c r="K31" s="41"/>
      <c r="L31" s="41"/>
      <c r="M31" s="41"/>
      <c r="N31" s="41"/>
      <c r="O31" s="41"/>
      <c r="P31" s="41"/>
      <c r="Q31" s="33"/>
      <c r="R31" s="41"/>
      <c r="S31" s="41"/>
      <c r="T31" s="41"/>
      <c r="U31" s="650"/>
    </row>
    <row r="32" spans="1:26" ht="24" customHeight="1" x14ac:dyDescent="0.2">
      <c r="B32" s="633" t="str">
        <f>IF(Datenblatt!H32= "Bitte wählen", " ", 'Vermeidung höherer Risiken'!B10)</f>
        <v xml:space="preserve"> </v>
      </c>
      <c r="C32" s="633"/>
      <c r="D32" s="633"/>
      <c r="E32" s="633"/>
      <c r="F32" s="633"/>
      <c r="G32" s="633"/>
      <c r="H32" s="315" t="str">
        <f>'Vermeidung höherer Risiken'!D10</f>
        <v>Bitte wählen</v>
      </c>
      <c r="I32" s="316"/>
      <c r="J32" s="161"/>
      <c r="K32" s="41"/>
      <c r="L32" s="41"/>
      <c r="M32" s="41"/>
      <c r="N32" s="41"/>
      <c r="O32" s="41"/>
      <c r="P32" s="41"/>
      <c r="Q32" s="33"/>
      <c r="R32" s="41"/>
      <c r="S32" s="41"/>
      <c r="T32" s="41"/>
      <c r="U32" s="650"/>
    </row>
    <row r="33" spans="1:24" ht="13.5" customHeight="1" x14ac:dyDescent="0.2">
      <c r="B33" s="627" t="str">
        <f>IF(OR(H32="Nein", H32="Bitte wählen")," ",'Vermeidung höherer Risiken'!B12)</f>
        <v xml:space="preserve"> </v>
      </c>
      <c r="C33" s="627"/>
      <c r="D33" s="627"/>
      <c r="E33" s="627"/>
      <c r="F33" s="627"/>
      <c r="G33" s="627"/>
      <c r="H33" s="628" t="str">
        <f>IF(OR(H32="Nein", H32="Bitte wählen")," ",'Vermeidung höherer Risiken'!D13)</f>
        <v xml:space="preserve"> </v>
      </c>
      <c r="I33" s="628"/>
      <c r="J33" s="628"/>
      <c r="K33" s="628"/>
      <c r="L33" s="628"/>
      <c r="M33" s="628"/>
      <c r="N33" s="628"/>
      <c r="O33" s="628"/>
      <c r="P33" s="628"/>
      <c r="Q33" s="628"/>
      <c r="R33" s="628"/>
      <c r="S33" s="628"/>
      <c r="T33" s="41"/>
      <c r="U33" s="650" t="s">
        <v>7</v>
      </c>
    </row>
    <row r="34" spans="1:24" ht="13.5" customHeight="1" x14ac:dyDescent="0.2">
      <c r="B34" s="41"/>
      <c r="C34" s="41"/>
      <c r="D34" s="41"/>
      <c r="E34" s="41"/>
      <c r="F34" s="41"/>
      <c r="G34" s="41"/>
      <c r="H34" s="41"/>
      <c r="I34" s="41"/>
      <c r="J34" s="41"/>
      <c r="K34" s="41"/>
      <c r="L34" s="41"/>
      <c r="M34" s="41"/>
      <c r="N34" s="41"/>
      <c r="O34" s="41"/>
      <c r="P34" s="41"/>
      <c r="Q34" s="33"/>
      <c r="R34" s="41"/>
      <c r="S34" s="41"/>
      <c r="T34" s="41"/>
      <c r="U34" s="650"/>
      <c r="V34" s="293"/>
      <c r="W34" s="293"/>
      <c r="X34" s="293"/>
    </row>
    <row r="35" spans="1:24" ht="15" customHeight="1" x14ac:dyDescent="0.2">
      <c r="B35" s="616" t="str">
        <f>'Vermeidung höherer Risiken'!B18</f>
        <v>2. Stoffliche Eigenschaften der Substitute</v>
      </c>
      <c r="C35" s="616"/>
      <c r="D35" s="616"/>
      <c r="E35" s="616"/>
      <c r="F35" s="616"/>
      <c r="G35" s="616"/>
      <c r="H35" s="616"/>
      <c r="I35" s="616"/>
      <c r="J35" s="616"/>
      <c r="K35" s="41"/>
      <c r="L35" s="41"/>
      <c r="M35" s="41"/>
      <c r="N35" s="41"/>
      <c r="O35" s="41"/>
      <c r="P35" s="41"/>
      <c r="Q35" s="33"/>
      <c r="R35" s="41"/>
      <c r="S35" s="41"/>
      <c r="T35" s="41"/>
      <c r="U35" s="650"/>
      <c r="V35" s="39"/>
      <c r="W35" s="39"/>
      <c r="X35" s="39"/>
    </row>
    <row r="36" spans="1:24" ht="27" customHeight="1" x14ac:dyDescent="0.2">
      <c r="B36" s="633" t="str">
        <f>IF(F36="Bitte wählen", " ", 'Vermeidung höherer Risiken'!B26)</f>
        <v xml:space="preserve"> </v>
      </c>
      <c r="C36" s="633"/>
      <c r="D36" s="633"/>
      <c r="E36" s="633"/>
      <c r="F36" s="608" t="str">
        <f>'Vermeidung höherer Risiken'!D26</f>
        <v>Bitte wählen</v>
      </c>
      <c r="G36" s="608"/>
      <c r="H36" s="41"/>
      <c r="I36" s="654" t="str">
        <f>IF(OR(L36="Bitte eingeben",O36="Bitte eingeben",R36="Bitte eingeben")," ",'Vermeidung höherer Risiken'!B28)</f>
        <v xml:space="preserve"> </v>
      </c>
      <c r="J36" s="654"/>
      <c r="K36" s="654"/>
      <c r="L36" s="608" t="str">
        <f>'Vermeidung höherer Risiken'!D28</f>
        <v>Bitte eingeben</v>
      </c>
      <c r="M36" s="608"/>
      <c r="N36" s="608"/>
      <c r="O36" s="608" t="str">
        <f>'Vermeidung höherer Risiken'!D30</f>
        <v>Bitte eingeben</v>
      </c>
      <c r="P36" s="608"/>
      <c r="Q36" s="608"/>
      <c r="R36" s="608" t="str">
        <f>'Vermeidung höherer Risiken'!D32</f>
        <v>Bitte eingeben</v>
      </c>
      <c r="S36" s="608"/>
      <c r="T36" s="41"/>
      <c r="U36" s="650"/>
    </row>
    <row r="37" spans="1:24" ht="13.5" customHeight="1" x14ac:dyDescent="0.2">
      <c r="B37" s="622" t="str">
        <f>IF(F37= "Bitte wählen"," ", 'Vermeidung höherer Risiken'!B34)</f>
        <v xml:space="preserve"> </v>
      </c>
      <c r="C37" s="622"/>
      <c r="D37" s="622"/>
      <c r="E37" s="622"/>
      <c r="F37" s="614" t="str">
        <f>'Vermeidung höherer Risiken'!D34</f>
        <v>Bitte wählen</v>
      </c>
      <c r="G37" s="614"/>
      <c r="H37" s="41"/>
      <c r="I37" s="627" t="str">
        <f>IF(O37="Bitte wählen", " ", 'Vermeidung höherer Risiken'!B37)</f>
        <v xml:space="preserve"> </v>
      </c>
      <c r="J37" s="627"/>
      <c r="K37" s="627"/>
      <c r="L37" s="627"/>
      <c r="M37" s="627"/>
      <c r="N37" s="627"/>
      <c r="O37" s="614" t="str">
        <f>'Vermeidung höherer Risiken'!D37</f>
        <v>Bitte wählen</v>
      </c>
      <c r="P37" s="614"/>
      <c r="Q37" s="614"/>
      <c r="R37" s="41"/>
      <c r="S37" s="41"/>
      <c r="T37" s="41"/>
      <c r="U37" s="650"/>
      <c r="V37" s="293"/>
      <c r="W37" s="293"/>
      <c r="X37" s="293"/>
    </row>
    <row r="38" spans="1:24" ht="13.5" customHeight="1" x14ac:dyDescent="0.2">
      <c r="B38" s="41"/>
      <c r="C38" s="41"/>
      <c r="D38" s="41"/>
      <c r="E38" s="41"/>
      <c r="F38" s="41"/>
      <c r="G38" s="41"/>
      <c r="H38" s="41"/>
      <c r="I38" s="41"/>
      <c r="J38" s="41"/>
      <c r="K38" s="41"/>
      <c r="L38" s="41"/>
      <c r="M38" s="41"/>
      <c r="N38" s="41"/>
      <c r="O38" s="41"/>
      <c r="P38" s="41"/>
      <c r="Q38" s="41"/>
      <c r="R38" s="41"/>
      <c r="S38" s="41"/>
      <c r="T38" s="41"/>
      <c r="U38" s="650"/>
    </row>
    <row r="39" spans="1:24" ht="15" customHeight="1" x14ac:dyDescent="0.2">
      <c r="B39" s="616" t="str">
        <f>'Vermeidung höherer Risiken'!B40</f>
        <v>3. Gesamtrisiko</v>
      </c>
      <c r="C39" s="616"/>
      <c r="D39" s="616"/>
      <c r="E39" s="616"/>
      <c r="F39" s="616"/>
      <c r="G39" s="616"/>
      <c r="H39" s="616"/>
      <c r="I39" s="616"/>
      <c r="J39" s="616"/>
      <c r="K39" s="41"/>
      <c r="L39" s="41"/>
      <c r="M39" s="41"/>
      <c r="N39" s="41"/>
      <c r="O39" s="41"/>
      <c r="P39" s="41"/>
      <c r="Q39" s="33"/>
      <c r="R39" s="41"/>
      <c r="S39" s="41"/>
      <c r="T39" s="41"/>
      <c r="U39" s="650"/>
    </row>
    <row r="40" spans="1:24" ht="13.5" customHeight="1" x14ac:dyDescent="0.2">
      <c r="B40" s="627" t="str">
        <f>IF(F40="Bitte wählen", " ", 'Vermeidung höherer Risiken'!B44)</f>
        <v xml:space="preserve"> </v>
      </c>
      <c r="C40" s="627"/>
      <c r="D40" s="627"/>
      <c r="E40" s="627"/>
      <c r="F40" s="614" t="str">
        <f>'Vermeidung höherer Risiken'!D44</f>
        <v>Bitte wählen</v>
      </c>
      <c r="G40" s="614"/>
      <c r="H40" s="41"/>
      <c r="I40" s="617" t="str">
        <f>IF(ISTEXT(M40), 'Vermeidung höherer Risiken'!B46, " ")</f>
        <v xml:space="preserve"> </v>
      </c>
      <c r="J40" s="617"/>
      <c r="K40" s="617"/>
      <c r="L40" s="617"/>
      <c r="M40" s="626">
        <f>'Vermeidung höherer Risiken'!D46</f>
        <v>0</v>
      </c>
      <c r="N40" s="626"/>
      <c r="O40" s="41"/>
      <c r="P40" s="41"/>
      <c r="Q40" s="33"/>
      <c r="R40" s="41"/>
      <c r="S40" s="41"/>
      <c r="T40" s="41"/>
      <c r="U40" s="650"/>
    </row>
    <row r="41" spans="1:24" ht="13.5" customHeight="1" x14ac:dyDescent="0.2">
      <c r="B41" s="627"/>
      <c r="C41" s="627"/>
      <c r="D41" s="627"/>
      <c r="E41" s="627"/>
      <c r="F41" s="614"/>
      <c r="G41" s="614"/>
      <c r="H41" s="41"/>
      <c r="I41" s="617"/>
      <c r="J41" s="617"/>
      <c r="K41" s="617"/>
      <c r="L41" s="617"/>
      <c r="M41" s="626"/>
      <c r="N41" s="626"/>
      <c r="O41" s="41"/>
      <c r="P41" s="41"/>
      <c r="Q41" s="33"/>
      <c r="R41" s="41"/>
      <c r="S41" s="41"/>
      <c r="T41" s="41"/>
      <c r="U41" s="650"/>
      <c r="V41" s="293"/>
      <c r="W41" s="293"/>
      <c r="X41" s="293"/>
    </row>
    <row r="42" spans="1:24" ht="13.5" customHeight="1" x14ac:dyDescent="0.2">
      <c r="B42" s="41"/>
      <c r="C42" s="41"/>
      <c r="D42" s="41"/>
      <c r="E42" s="41"/>
      <c r="F42" s="41"/>
      <c r="G42" s="41"/>
      <c r="H42" s="41"/>
      <c r="I42" s="41"/>
      <c r="J42" s="41"/>
      <c r="K42" s="41"/>
      <c r="L42" s="41"/>
      <c r="M42" s="41"/>
      <c r="N42" s="41"/>
      <c r="O42" s="41"/>
      <c r="P42" s="41"/>
      <c r="Q42" s="41"/>
      <c r="R42" s="41"/>
      <c r="S42" s="41"/>
      <c r="T42" s="41"/>
      <c r="U42" s="650"/>
      <c r="V42" s="39"/>
      <c r="W42" s="39"/>
      <c r="X42" s="39"/>
    </row>
    <row r="43" spans="1:24" s="294" customFormat="1" ht="24" customHeight="1" x14ac:dyDescent="0.2">
      <c r="A43" s="230"/>
      <c r="B43" s="651" t="str">
        <f>'Verbessertes Handling&amp;Lagerung'!B3:E3</f>
        <v>Verbessertes Handling und verbesserte Lagerung
von Chemikalien</v>
      </c>
      <c r="C43" s="651"/>
      <c r="D43" s="651"/>
      <c r="E43" s="651"/>
      <c r="F43" s="651"/>
      <c r="G43" s="651"/>
      <c r="H43" s="651"/>
      <c r="I43" s="651"/>
      <c r="J43" s="651"/>
      <c r="K43" s="651"/>
      <c r="L43" s="651"/>
      <c r="M43" s="651"/>
      <c r="N43" s="651"/>
      <c r="O43" s="651"/>
      <c r="P43" s="651"/>
      <c r="Q43" s="651"/>
      <c r="R43" s="317"/>
      <c r="S43" s="317"/>
      <c r="T43" s="317"/>
      <c r="U43" s="39"/>
      <c r="V43" s="230"/>
      <c r="W43" s="230"/>
      <c r="X43" s="230"/>
    </row>
    <row r="44" spans="1:24" ht="15" customHeight="1" x14ac:dyDescent="0.2">
      <c r="B44" s="616" t="str">
        <f>'Verbessertes Handling&amp;Lagerung'!B8</f>
        <v>1. Vorhandene Informationsgrundlage</v>
      </c>
      <c r="C44" s="616"/>
      <c r="D44" s="616"/>
      <c r="E44" s="616"/>
      <c r="F44" s="616"/>
      <c r="G44" s="616"/>
      <c r="H44" s="41"/>
      <c r="I44" s="41"/>
      <c r="J44" s="41"/>
      <c r="K44" s="41"/>
      <c r="L44" s="318"/>
      <c r="M44" s="610" t="str">
        <f>'Verbessertes Handling&amp;Lagerung'!B18</f>
        <v>2. Zahl und Ausmaß von Arbeitsunfällen</v>
      </c>
      <c r="N44" s="610"/>
      <c r="O44" s="610"/>
      <c r="P44" s="610"/>
      <c r="Q44" s="610"/>
      <c r="R44" s="610"/>
      <c r="S44" s="610"/>
      <c r="T44" s="610"/>
      <c r="U44" s="650"/>
      <c r="V44" s="293"/>
      <c r="W44" s="293"/>
      <c r="X44" s="293"/>
    </row>
    <row r="45" spans="1:24" ht="13.5" customHeight="1" x14ac:dyDescent="0.2">
      <c r="B45" s="633" t="str">
        <f>IF(F45="Bitte wählen", " ", 'Verbessertes Handling&amp;Lagerung'!B12)</f>
        <v xml:space="preserve"> </v>
      </c>
      <c r="C45" s="633"/>
      <c r="D45" s="633"/>
      <c r="E45" s="633"/>
      <c r="F45" s="609" t="str">
        <f>'Verbessertes Handling&amp;Lagerung'!D13</f>
        <v>Bitte wählen</v>
      </c>
      <c r="G45" s="609"/>
      <c r="H45" s="41"/>
      <c r="I45" s="41"/>
      <c r="J45" s="41"/>
      <c r="K45" s="41"/>
      <c r="L45" s="41"/>
      <c r="M45" s="609" t="str">
        <f>IF(S45="Bitte wählen", " ", 'Verbessertes Handling&amp;Lagerung'!B23)</f>
        <v xml:space="preserve"> </v>
      </c>
      <c r="N45" s="609"/>
      <c r="O45" s="609"/>
      <c r="P45" s="609"/>
      <c r="Q45" s="609"/>
      <c r="R45" s="609"/>
      <c r="S45" s="611" t="str">
        <f>'Verbessertes Handling&amp;Lagerung'!D23</f>
        <v>Bitte wählen</v>
      </c>
      <c r="T45" s="611"/>
      <c r="U45" s="650"/>
    </row>
    <row r="46" spans="1:24" ht="13.5" customHeight="1" x14ac:dyDescent="0.2">
      <c r="B46" s="633"/>
      <c r="C46" s="633"/>
      <c r="D46" s="633"/>
      <c r="E46" s="633"/>
      <c r="F46" s="609"/>
      <c r="G46" s="609"/>
      <c r="H46" s="41"/>
      <c r="I46" s="41"/>
      <c r="J46" s="41"/>
      <c r="K46" s="41"/>
      <c r="L46" s="41"/>
      <c r="M46" s="609"/>
      <c r="N46" s="609"/>
      <c r="O46" s="609"/>
      <c r="P46" s="609"/>
      <c r="Q46" s="609"/>
      <c r="R46" s="609"/>
      <c r="S46" s="611"/>
      <c r="T46" s="611"/>
      <c r="U46" s="650"/>
    </row>
    <row r="47" spans="1:24" ht="13.5" customHeight="1" x14ac:dyDescent="0.2">
      <c r="B47" s="633" t="str">
        <f>IF(F47="Bitte wählen", " ", 'Verbessertes Handling&amp;Lagerung'!B16)</f>
        <v xml:space="preserve"> </v>
      </c>
      <c r="C47" s="633"/>
      <c r="D47" s="633"/>
      <c r="E47" s="633"/>
      <c r="F47" s="652" t="str">
        <f>'Verbessertes Handling&amp;Lagerung'!D16</f>
        <v>Bitte wählen</v>
      </c>
      <c r="G47" s="652"/>
      <c r="H47" s="41"/>
      <c r="I47" s="41"/>
      <c r="J47" s="41"/>
      <c r="K47" s="41"/>
      <c r="L47" s="41"/>
      <c r="M47" s="609" t="str">
        <f>IF(S47="Bitte wählen", " ", 'Verbessertes Handling&amp;Lagerung'!B25)</f>
        <v xml:space="preserve"> </v>
      </c>
      <c r="N47" s="609"/>
      <c r="O47" s="609"/>
      <c r="P47" s="609"/>
      <c r="Q47" s="609"/>
      <c r="R47" s="609"/>
      <c r="S47" s="611" t="str">
        <f>'Verbessertes Handling&amp;Lagerung'!D25</f>
        <v>Bitte wählen</v>
      </c>
      <c r="T47" s="611"/>
      <c r="U47" s="650"/>
    </row>
    <row r="48" spans="1:24" ht="15" customHeight="1" x14ac:dyDescent="0.2">
      <c r="B48" s="633"/>
      <c r="C48" s="633"/>
      <c r="D48" s="633"/>
      <c r="E48" s="633"/>
      <c r="F48" s="652"/>
      <c r="G48" s="652"/>
      <c r="H48" s="41"/>
      <c r="I48" s="41"/>
      <c r="J48" s="41"/>
      <c r="K48" s="41"/>
      <c r="L48" s="41"/>
      <c r="M48" s="609"/>
      <c r="N48" s="609"/>
      <c r="O48" s="609"/>
      <c r="P48" s="609"/>
      <c r="Q48" s="609"/>
      <c r="R48" s="609"/>
      <c r="S48" s="611"/>
      <c r="T48" s="611"/>
      <c r="U48" s="650"/>
      <c r="V48" s="293"/>
      <c r="W48" s="293"/>
      <c r="X48" s="293"/>
    </row>
    <row r="49" spans="2:26" ht="13.5" customHeight="1" x14ac:dyDescent="0.2">
      <c r="B49" s="41"/>
      <c r="C49" s="41"/>
      <c r="D49" s="41"/>
      <c r="E49" s="41"/>
      <c r="F49" s="41"/>
      <c r="G49" s="41"/>
      <c r="H49" s="41"/>
      <c r="I49" s="41"/>
      <c r="J49" s="41"/>
      <c r="K49" s="41"/>
      <c r="L49" s="41"/>
      <c r="M49" s="41"/>
      <c r="N49" s="41"/>
      <c r="O49" s="41"/>
      <c r="P49" s="41"/>
      <c r="Q49" s="33"/>
      <c r="R49" s="41"/>
      <c r="S49" s="41"/>
      <c r="T49" s="41"/>
      <c r="U49" s="650"/>
      <c r="V49" s="39"/>
      <c r="W49" s="39"/>
      <c r="X49" s="39"/>
    </row>
    <row r="50" spans="2:26" ht="15" customHeight="1" x14ac:dyDescent="0.2">
      <c r="B50" s="616" t="str">
        <f>'Verbessertes Handling&amp;Lagerung'!B27</f>
        <v>3. Exposition von Arbeitnehmern</v>
      </c>
      <c r="C50" s="616"/>
      <c r="D50" s="616"/>
      <c r="E50" s="616"/>
      <c r="F50" s="616"/>
      <c r="G50" s="616"/>
      <c r="H50" s="41"/>
      <c r="I50" s="41"/>
      <c r="J50" s="41"/>
      <c r="K50" s="41"/>
      <c r="L50" s="41"/>
      <c r="M50" s="41"/>
      <c r="N50" s="41"/>
      <c r="O50" s="41"/>
      <c r="P50" s="41"/>
      <c r="Q50" s="33"/>
      <c r="R50" s="41"/>
      <c r="S50" s="41"/>
      <c r="T50" s="41"/>
      <c r="U50" s="650"/>
    </row>
    <row r="51" spans="2:26" ht="13.5" customHeight="1" x14ac:dyDescent="0.2">
      <c r="B51" s="625" t="str">
        <f>IF(D51="null","Bitte eingeben",'Verbessertes Handling&amp;Lagerung'!B33)</f>
        <v>Bitte eingeben</v>
      </c>
      <c r="C51" s="625"/>
      <c r="D51" s="319" t="str">
        <f>IF(ISBLANK('Verbessertes Handling&amp;Lagerung'!D60),"null",IF(AND('Verbessertes Handling&amp;Lagerung'!D60=0,'Verbessertes Handling&amp;Lagerung'!E60=0),"null",'Verbessertes Handling&amp;Lagerung'!H60))</f>
        <v>null</v>
      </c>
      <c r="E51" s="320"/>
      <c r="F51" s="625" t="str">
        <f>IF(H51="null","Bitte eingeben",'Verbessertes Handling&amp;Lagerung'!B35)</f>
        <v>Bitte eingeben</v>
      </c>
      <c r="G51" s="625"/>
      <c r="H51" s="319" t="str">
        <f>IF(ISBLANK('Verbessertes Handling&amp;Lagerung'!D69),"null",IF(AND('Verbessertes Handling&amp;Lagerung'!D69=0,'Verbessertes Handling&amp;Lagerung'!E69=0),"null",'Verbessertes Handling&amp;Lagerung'!H69))</f>
        <v>null</v>
      </c>
      <c r="I51" s="320"/>
      <c r="J51" s="625" t="str">
        <f>IF(L51="null","Bitte eingeben",'Verbessertes Handling&amp;Lagerung'!B37)</f>
        <v>Bitte eingeben</v>
      </c>
      <c r="K51" s="625"/>
      <c r="L51" s="319" t="str">
        <f>IF(ISBLANK('Verbessertes Handling&amp;Lagerung'!D78),"null",IF(AND('Verbessertes Handling&amp;Lagerung'!D78=0,'Verbessertes Handling&amp;Lagerung'!E78=0),"null",'Verbessertes Handling&amp;Lagerung'!H78))</f>
        <v>null</v>
      </c>
      <c r="M51" s="94"/>
      <c r="N51" s="625" t="str">
        <f>IF(P51="null","0",'Verbessertes Handling&amp;Lagerung'!B39)</f>
        <v>0</v>
      </c>
      <c r="O51" s="625"/>
      <c r="P51" s="319" t="str">
        <f>IF(ISBLANK('Verbessertes Handling&amp;Lagerung'!D87),"null",IF(AND('Verbessertes Handling&amp;Lagerung'!D87=0,'Verbessertes Handling&amp;Lagerung'!E87=0),"null",'Verbessertes Handling&amp;Lagerung'!H87))</f>
        <v>null</v>
      </c>
      <c r="Q51" s="98"/>
      <c r="R51" s="625" t="str">
        <f>IF(T51="null","0",'Verbessertes Handling&amp;Lagerung'!B41)</f>
        <v>0</v>
      </c>
      <c r="S51" s="625"/>
      <c r="T51" s="319" t="str">
        <f>IF(ISBLANK('Verbessertes Handling&amp;Lagerung'!D96),"null",IF(AND('Verbessertes Handling&amp;Lagerung'!D96=0,'Verbessertes Handling&amp;Lagerung'!E96=0),"null",'Verbessertes Handling&amp;Lagerung'!H96))</f>
        <v>null</v>
      </c>
      <c r="U51" s="650"/>
      <c r="V51" s="293"/>
      <c r="W51" s="293"/>
      <c r="X51" s="293"/>
    </row>
    <row r="52" spans="2:26" ht="13.5" customHeight="1" x14ac:dyDescent="0.2">
      <c r="B52" s="625" t="str">
        <f>IF(D52="null","0",'Verbessertes Handling&amp;Lagerung'!B43)</f>
        <v>0</v>
      </c>
      <c r="C52" s="625"/>
      <c r="D52" s="319" t="str">
        <f>IF(ISBLANK('Verbessertes Handling&amp;Lagerung'!D105),"null",IF(AND('Verbessertes Handling&amp;Lagerung'!D105=0,'Verbessertes Handling&amp;Lagerung'!E105=0),"null",'Verbessertes Handling&amp;Lagerung'!H105))</f>
        <v>null</v>
      </c>
      <c r="E52" s="320"/>
      <c r="F52" s="625" t="str">
        <f>IF(H52="null","0",'Verbessertes Handling&amp;Lagerung'!B45)</f>
        <v>0</v>
      </c>
      <c r="G52" s="625"/>
      <c r="H52" s="319" t="str">
        <f>IF(ISBLANK('Verbessertes Handling&amp;Lagerung'!D114),"null",IF(AND('Verbessertes Handling&amp;Lagerung'!D114=0,'Verbessertes Handling&amp;Lagerung'!E114=0),"null",'Verbessertes Handling&amp;Lagerung'!H114))</f>
        <v>null</v>
      </c>
      <c r="I52" s="320"/>
      <c r="J52" s="625" t="str">
        <f>IF(L52="null","0",'Verbessertes Handling&amp;Lagerung'!B47)</f>
        <v>0</v>
      </c>
      <c r="K52" s="625"/>
      <c r="L52" s="319" t="str">
        <f>IF(ISBLANK('Verbessertes Handling&amp;Lagerung'!D123),"null",IF(AND('Verbessertes Handling&amp;Lagerung'!D123=0,'Verbessertes Handling&amp;Lagerung'!E123=0),"null",'Verbessertes Handling&amp;Lagerung'!H78))</f>
        <v>null</v>
      </c>
      <c r="M52" s="94"/>
      <c r="N52" s="625" t="str">
        <f>IF(P52="null","0",'Verbessertes Handling&amp;Lagerung'!B49)</f>
        <v>0</v>
      </c>
      <c r="O52" s="625"/>
      <c r="P52" s="319" t="str">
        <f>IF(ISBLANK('Verbessertes Handling&amp;Lagerung'!D132),"null",IF(AND('Verbessertes Handling&amp;Lagerung'!D132=0,'Verbessertes Handling&amp;Lagerung'!E132=0),"null",'Verbessertes Handling&amp;Lagerung'!H132))</f>
        <v>null</v>
      </c>
      <c r="Q52" s="98"/>
      <c r="R52" s="625" t="str">
        <f>IF(T52="null","0",'Verbessertes Handling&amp;Lagerung'!B51)</f>
        <v>0</v>
      </c>
      <c r="S52" s="625"/>
      <c r="T52" s="319" t="str">
        <f>IF(ISBLANK('Verbessertes Handling&amp;Lagerung'!D141),"null",IF(AND('Verbessertes Handling&amp;Lagerung'!D141=0,'Verbessertes Handling&amp;Lagerung'!E141=0),"null",'Verbessertes Handling&amp;Lagerung'!H141))</f>
        <v>null</v>
      </c>
      <c r="U52" s="650"/>
      <c r="Y52" s="321"/>
      <c r="Z52" s="321"/>
    </row>
    <row r="53" spans="2:26" ht="13.5" customHeight="1" x14ac:dyDescent="0.2">
      <c r="B53" s="41"/>
      <c r="C53" s="41"/>
      <c r="D53" s="41"/>
      <c r="E53" s="41"/>
      <c r="F53" s="41"/>
      <c r="G53" s="41"/>
      <c r="H53" s="41"/>
      <c r="I53" s="41"/>
      <c r="J53" s="41"/>
      <c r="K53" s="41"/>
      <c r="L53" s="41"/>
      <c r="M53" s="41"/>
      <c r="N53" s="41"/>
      <c r="O53" s="41"/>
      <c r="P53" s="41"/>
      <c r="Q53" s="33"/>
      <c r="R53" s="41"/>
      <c r="S53" s="41"/>
      <c r="T53" s="41"/>
      <c r="U53" s="650"/>
    </row>
    <row r="54" spans="2:26" ht="15" customHeight="1" x14ac:dyDescent="0.2">
      <c r="B54" s="332" t="str">
        <f>'Verbessertes Handling&amp;Lagerung'!B149</f>
        <v>4. Unfallrisiken aus der Anwednung von Chemikalien</v>
      </c>
      <c r="C54" s="323"/>
      <c r="D54" s="323"/>
      <c r="E54" s="323"/>
      <c r="F54" s="322"/>
      <c r="G54" s="323"/>
      <c r="H54" s="94"/>
      <c r="I54" s="41"/>
      <c r="J54" s="41"/>
      <c r="K54" s="41"/>
      <c r="L54" s="41"/>
      <c r="M54" s="41"/>
      <c r="N54" s="323"/>
      <c r="O54" s="323"/>
      <c r="P54" s="323"/>
      <c r="Q54" s="323"/>
      <c r="R54" s="323"/>
      <c r="S54" s="323"/>
      <c r="T54" s="323"/>
      <c r="U54" s="650"/>
    </row>
    <row r="55" spans="2:26" ht="13.5" customHeight="1" x14ac:dyDescent="0.2">
      <c r="B55" s="614" t="str">
        <f>IF(D55="Bitte wählen", " ", 'Verbessertes Handling&amp;Lagerung'!B154)</f>
        <v xml:space="preserve"> </v>
      </c>
      <c r="C55" s="614"/>
      <c r="D55" s="623" t="str">
        <f>'Verbessertes Handling&amp;Lagerung'!D154</f>
        <v>Bitte wählen</v>
      </c>
      <c r="E55" s="623"/>
      <c r="F55" s="623"/>
      <c r="G55" s="41"/>
      <c r="H55" s="41"/>
      <c r="I55" s="41"/>
      <c r="J55" s="41"/>
      <c r="K55" s="41"/>
      <c r="L55" s="41"/>
      <c r="M55" s="41"/>
      <c r="N55" s="560"/>
      <c r="O55" s="560"/>
      <c r="P55" s="560"/>
      <c r="Q55" s="560"/>
      <c r="R55" s="624"/>
      <c r="S55" s="624"/>
      <c r="T55" s="41"/>
      <c r="U55" s="650"/>
      <c r="V55" s="293"/>
      <c r="W55" s="293"/>
      <c r="X55" s="293"/>
      <c r="Y55" s="321"/>
      <c r="Z55" s="321"/>
    </row>
    <row r="56" spans="2:26" ht="13.5" customHeight="1" x14ac:dyDescent="0.2">
      <c r="B56" s="128"/>
      <c r="C56" s="128"/>
      <c r="D56" s="42"/>
      <c r="E56" s="42"/>
      <c r="F56" s="42"/>
      <c r="G56" s="41"/>
      <c r="H56" s="41"/>
      <c r="I56" s="41"/>
      <c r="J56" s="41"/>
      <c r="K56" s="41"/>
      <c r="L56" s="41"/>
      <c r="M56" s="41"/>
      <c r="N56" s="128"/>
      <c r="O56" s="128"/>
      <c r="P56" s="128"/>
      <c r="Q56" s="128"/>
      <c r="R56" s="42"/>
      <c r="S56" s="42"/>
      <c r="T56" s="41"/>
      <c r="U56" s="650"/>
      <c r="V56" s="39"/>
      <c r="W56" s="39"/>
      <c r="X56" s="39"/>
    </row>
    <row r="57" spans="2:26" ht="15" customHeight="1" x14ac:dyDescent="0.2">
      <c r="B57" s="332" t="str">
        <f>'Verbessertes Handling&amp;Lagerung'!B159</f>
        <v>5. Unfallrisiken aus der Lagerung von Chemikalien</v>
      </c>
      <c r="C57" s="128"/>
      <c r="D57" s="42"/>
      <c r="E57" s="42"/>
      <c r="F57" s="42"/>
      <c r="G57" s="41"/>
      <c r="H57" s="324"/>
      <c r="I57" s="41"/>
      <c r="J57" s="41"/>
      <c r="K57" s="41"/>
      <c r="L57" s="41"/>
      <c r="M57" s="41"/>
      <c r="N57" s="128"/>
      <c r="O57" s="128"/>
      <c r="P57" s="128"/>
      <c r="Q57" s="128"/>
      <c r="R57" s="42"/>
      <c r="S57" s="42"/>
      <c r="T57" s="41"/>
      <c r="U57" s="650"/>
    </row>
    <row r="58" spans="2:26" ht="13.5" customHeight="1" x14ac:dyDescent="0.2">
      <c r="B58" s="614" t="str">
        <f>IF(D58="Bitte wählen", " ", 'Verbessertes Handling&amp;Lagerung'!B164)</f>
        <v xml:space="preserve"> </v>
      </c>
      <c r="C58" s="614"/>
      <c r="D58" s="623" t="str">
        <f>'Verbessertes Handling&amp;Lagerung'!D164</f>
        <v>Bitte wählen</v>
      </c>
      <c r="E58" s="623"/>
      <c r="F58" s="623"/>
      <c r="G58" s="42"/>
      <c r="H58" s="41"/>
      <c r="I58" s="41"/>
      <c r="J58" s="41"/>
      <c r="K58" s="41"/>
      <c r="L58" s="41"/>
      <c r="M58" s="41"/>
      <c r="N58" s="128"/>
      <c r="O58" s="128"/>
      <c r="P58" s="128"/>
      <c r="Q58" s="128"/>
      <c r="R58" s="42"/>
      <c r="S58" s="42"/>
      <c r="T58" s="41"/>
      <c r="U58" s="650"/>
      <c r="V58" s="293"/>
      <c r="W58" s="293"/>
      <c r="X58" s="293"/>
    </row>
    <row r="59" spans="2:26" ht="13.5" customHeight="1" x14ac:dyDescent="0.2">
      <c r="B59" s="41"/>
      <c r="C59" s="41"/>
      <c r="D59" s="41"/>
      <c r="E59" s="41"/>
      <c r="F59" s="41"/>
      <c r="G59" s="41"/>
      <c r="H59" s="41"/>
      <c r="I59" s="41"/>
      <c r="J59" s="41"/>
      <c r="K59" s="41"/>
      <c r="L59" s="41"/>
      <c r="M59" s="41"/>
      <c r="N59" s="41"/>
      <c r="O59" s="41"/>
      <c r="P59" s="624"/>
      <c r="Q59" s="624"/>
      <c r="R59" s="41"/>
      <c r="S59" s="41"/>
      <c r="T59" s="41"/>
      <c r="U59" s="650"/>
    </row>
    <row r="60" spans="2:26" s="294" customFormat="1" ht="24" customHeight="1" x14ac:dyDescent="0.2">
      <c r="B60" s="651" t="str">
        <f>'Wirtschaftl. &amp; sozialer Vorteil'!B3:E3</f>
        <v>Wirtschaftliche und soziale Vorteile</v>
      </c>
      <c r="C60" s="651"/>
      <c r="D60" s="651"/>
      <c r="E60" s="651"/>
      <c r="F60" s="651"/>
      <c r="G60" s="651"/>
      <c r="H60" s="651"/>
      <c r="I60" s="651"/>
      <c r="J60" s="651"/>
      <c r="K60" s="651"/>
      <c r="L60" s="317"/>
      <c r="M60" s="317"/>
      <c r="N60" s="317"/>
      <c r="O60" s="317"/>
      <c r="P60" s="317"/>
      <c r="Q60" s="317"/>
      <c r="R60" s="317"/>
      <c r="S60" s="317"/>
      <c r="T60" s="317"/>
      <c r="U60" s="39"/>
      <c r="V60" s="230"/>
      <c r="W60" s="230"/>
      <c r="X60" s="230"/>
    </row>
    <row r="61" spans="2:26" ht="15" customHeight="1" x14ac:dyDescent="0.2">
      <c r="B61" s="616" t="str">
        <f>'Wirtschaftl. &amp; sozialer Vorteil'!B8</f>
        <v>1. Kosten beim Anwender</v>
      </c>
      <c r="C61" s="616"/>
      <c r="D61" s="616"/>
      <c r="E61" s="616"/>
      <c r="F61" s="616"/>
      <c r="G61" s="616"/>
      <c r="H61" s="41"/>
      <c r="I61" s="41"/>
      <c r="J61" s="41"/>
      <c r="K61" s="41"/>
      <c r="L61" s="41"/>
      <c r="M61" s="41"/>
      <c r="N61" s="41"/>
      <c r="O61" s="41"/>
      <c r="P61" s="41"/>
      <c r="Q61" s="33"/>
      <c r="R61" s="41"/>
      <c r="S61" s="41"/>
      <c r="T61" s="41"/>
      <c r="U61" s="650"/>
    </row>
    <row r="62" spans="2:26" ht="13.5" customHeight="1" x14ac:dyDescent="0.2">
      <c r="B62" s="615" t="str">
        <f>IF(D62= "null","",'Wirtschaftl. &amp; sozialer Vorteil'!B13)</f>
        <v/>
      </c>
      <c r="C62" s="615"/>
      <c r="D62" s="325" t="str">
        <f>IF(ISBLANK('Wirtschaftl. &amp; sozialer Vorteil'!H13),"null",IF(AND('Wirtschaftl. &amp; sozialer Vorteil'!H13=0,'Wirtschaftl. &amp; sozialer Vorteil'!H13=0),"null",'Wirtschaftl. &amp; sozialer Vorteil'!H13))</f>
        <v>null</v>
      </c>
      <c r="E62" s="324"/>
      <c r="F62" s="615" t="str">
        <f>IF(H62= "null","",'Wirtschaftl. &amp; sozialer Vorteil'!B15)</f>
        <v/>
      </c>
      <c r="G62" s="615"/>
      <c r="H62" s="325" t="str">
        <f>IF(ISBLANK('Wirtschaftl. &amp; sozialer Vorteil'!H15),"null",IF(AND('Wirtschaftl. &amp; sozialer Vorteil'!H15=0,'Wirtschaftl. &amp; sozialer Vorteil'!H15=0),"null",'Wirtschaftl. &amp; sozialer Vorteil'!H15))</f>
        <v>null</v>
      </c>
      <c r="I62" s="324"/>
      <c r="J62" s="615" t="str">
        <f>IF(L62= "null","",'Wirtschaftl. &amp; sozialer Vorteil'!B17)</f>
        <v/>
      </c>
      <c r="K62" s="615"/>
      <c r="L62" s="325" t="str">
        <f>IF(ISBLANK('Wirtschaftl. &amp; sozialer Vorteil'!H17),"null",IF(AND('Wirtschaftl. &amp; sozialer Vorteil'!H17=0,'Wirtschaftl. &amp; sozialer Vorteil'!H17=0),"null",'Wirtschaftl. &amp; sozialer Vorteil'!H17))</f>
        <v>null</v>
      </c>
      <c r="M62" s="324"/>
      <c r="N62" s="615" t="str">
        <f>IF(P62= "null","",'Wirtschaftl. &amp; sozialer Vorteil'!B19)</f>
        <v/>
      </c>
      <c r="O62" s="615"/>
      <c r="P62" s="325" t="str">
        <f>IF(ISBLANK('Wirtschaftl. &amp; sozialer Vorteil'!H19),"null",IF(AND('Wirtschaftl. &amp; sozialer Vorteil'!H19=0,'Wirtschaftl. &amp; sozialer Vorteil'!H19=0),"null",'Wirtschaftl. &amp; sozialer Vorteil'!H19))</f>
        <v>null</v>
      </c>
      <c r="Q62" s="324"/>
      <c r="R62" s="615" t="str">
        <f>IF(T62= "null","",'Wirtschaftl. &amp; sozialer Vorteil'!B21)</f>
        <v/>
      </c>
      <c r="S62" s="615"/>
      <c r="T62" s="325" t="str">
        <f>IF(ISBLANK('Wirtschaftl. &amp; sozialer Vorteil'!H21),"null",IF(AND('Wirtschaftl. &amp; sozialer Vorteil'!H21=0,'Wirtschaftl. &amp; sozialer Vorteil'!H21=0),"null",'Wirtschaftl. &amp; sozialer Vorteil'!H21))</f>
        <v>null</v>
      </c>
      <c r="U62" s="650"/>
      <c r="V62" s="293"/>
      <c r="W62" s="293"/>
      <c r="X62" s="293"/>
    </row>
    <row r="63" spans="2:26" ht="13.5" customHeight="1" x14ac:dyDescent="0.2">
      <c r="B63" s="41"/>
      <c r="C63" s="41"/>
      <c r="D63" s="41"/>
      <c r="E63" s="41"/>
      <c r="F63" s="41"/>
      <c r="G63" s="41"/>
      <c r="H63" s="41"/>
      <c r="I63" s="41"/>
      <c r="J63" s="41"/>
      <c r="K63" s="41"/>
      <c r="L63" s="41"/>
      <c r="M63" s="41"/>
      <c r="N63" s="41"/>
      <c r="O63" s="41"/>
      <c r="P63" s="41"/>
      <c r="Q63" s="33"/>
      <c r="R63" s="41"/>
      <c r="S63" s="41"/>
      <c r="T63" s="41"/>
      <c r="U63" s="650"/>
      <c r="V63" s="39"/>
      <c r="W63" s="39"/>
      <c r="X63" s="39"/>
    </row>
    <row r="64" spans="2:26" ht="15" customHeight="1" x14ac:dyDescent="0.2">
      <c r="B64" s="616" t="str">
        <f>'Wirtschaftl. &amp; sozialer Vorteil'!B24</f>
        <v>2. Wirtschaftliches Ergebnis beim Anbieter</v>
      </c>
      <c r="C64" s="616"/>
      <c r="D64" s="616"/>
      <c r="E64" s="616"/>
      <c r="F64" s="616"/>
      <c r="G64" s="616"/>
      <c r="H64" s="41"/>
      <c r="I64" s="41"/>
      <c r="J64" s="41"/>
      <c r="K64" s="41"/>
      <c r="L64" s="41"/>
      <c r="M64" s="41"/>
      <c r="N64" s="41"/>
      <c r="O64" s="41"/>
      <c r="P64" s="41"/>
      <c r="Q64" s="33"/>
      <c r="R64" s="41"/>
      <c r="S64" s="41"/>
      <c r="T64" s="41"/>
      <c r="U64" s="650"/>
    </row>
    <row r="65" spans="2:27" ht="24" customHeight="1" x14ac:dyDescent="0.2">
      <c r="B65" s="617" t="str">
        <f>IF(E65= "null","",'Wirtschaftl. &amp; sozialer Vorteil'!B29)</f>
        <v/>
      </c>
      <c r="C65" s="617"/>
      <c r="D65" s="617"/>
      <c r="E65" s="618" t="str">
        <f>IF(ISBLANK('Wirtschaftl. &amp; sozialer Vorteil'!H29),"null",IF(AND('Wirtschaftl. &amp; sozialer Vorteil'!H29=0,'Wirtschaftl. &amp; sozialer Vorteil'!H29=0),"null",'Wirtschaftl. &amp; sozialer Vorteil'!H29))</f>
        <v>null</v>
      </c>
      <c r="F65" s="618"/>
      <c r="G65" s="324"/>
      <c r="H65" s="41"/>
      <c r="I65" s="41"/>
      <c r="J65" s="41"/>
      <c r="K65" s="41"/>
      <c r="L65" s="41"/>
      <c r="M65" s="41"/>
      <c r="N65" s="41"/>
      <c r="O65" s="41"/>
      <c r="P65" s="41"/>
      <c r="Q65" s="33"/>
      <c r="R65" s="41"/>
      <c r="S65" s="41"/>
      <c r="T65" s="41"/>
      <c r="U65" s="650"/>
      <c r="V65" s="293"/>
      <c r="W65" s="293"/>
      <c r="X65" s="293"/>
    </row>
    <row r="66" spans="2:27" ht="13.5" customHeight="1" x14ac:dyDescent="0.2">
      <c r="B66" s="41"/>
      <c r="C66" s="41"/>
      <c r="D66" s="41"/>
      <c r="E66" s="41"/>
      <c r="F66" s="41"/>
      <c r="G66" s="41"/>
      <c r="H66" s="41"/>
      <c r="I66" s="41"/>
      <c r="J66" s="41"/>
      <c r="K66" s="41"/>
      <c r="L66" s="41"/>
      <c r="M66" s="41"/>
      <c r="N66" s="41"/>
      <c r="O66" s="41"/>
      <c r="P66" s="41"/>
      <c r="Q66" s="33"/>
      <c r="R66" s="41"/>
      <c r="S66" s="41"/>
      <c r="T66" s="41"/>
      <c r="U66" s="650"/>
    </row>
    <row r="67" spans="2:27" ht="15" customHeight="1" x14ac:dyDescent="0.2">
      <c r="B67" s="616" t="str">
        <f>'Wirtschaftl. &amp; sozialer Vorteil'!B33</f>
        <v>3. Geschäftsmöglichkeiten</v>
      </c>
      <c r="C67" s="616"/>
      <c r="D67" s="616"/>
      <c r="E67" s="616"/>
      <c r="F67" s="616"/>
      <c r="G67" s="616"/>
      <c r="H67" s="41"/>
      <c r="I67" s="41"/>
      <c r="J67" s="41"/>
      <c r="K67" s="41"/>
      <c r="L67" s="41"/>
      <c r="M67" s="41"/>
      <c r="N67" s="41"/>
      <c r="O67" s="41"/>
      <c r="P67" s="41"/>
      <c r="Q67" s="33"/>
      <c r="R67" s="41"/>
      <c r="S67" s="41"/>
      <c r="T67" s="41"/>
      <c r="U67" s="650"/>
    </row>
    <row r="68" spans="2:27" ht="15" customHeight="1" x14ac:dyDescent="0.2">
      <c r="B68" s="609" t="str">
        <f>IF(D68="Bitte wählen", "", 'Wirtschaftl. &amp; sozialer Vorteil'!B39)</f>
        <v/>
      </c>
      <c r="C68" s="609"/>
      <c r="D68" s="614" t="str">
        <f>'Wirtschaftl. &amp; sozialer Vorteil'!G39</f>
        <v>Bitte wählen</v>
      </c>
      <c r="E68" s="614"/>
      <c r="F68" s="324"/>
      <c r="G68" s="609" t="str">
        <f>IF(K68="Bitte wählen", "", 'Wirtschaftl. &amp; sozialer Vorteil'!B41)</f>
        <v/>
      </c>
      <c r="H68" s="609"/>
      <c r="I68" s="609"/>
      <c r="J68" s="609"/>
      <c r="K68" s="611" t="str">
        <f>'Wirtschaftl. &amp; sozialer Vorteil'!G41</f>
        <v>Bitte wählen</v>
      </c>
      <c r="L68" s="326"/>
      <c r="M68" s="324"/>
      <c r="N68" s="324"/>
      <c r="O68" s="609" t="str">
        <f>IF(S68="Bitte wählen", "", 'Wirtschaftl. &amp; sozialer Vorteil'!B43)</f>
        <v/>
      </c>
      <c r="P68" s="609"/>
      <c r="Q68" s="609"/>
      <c r="R68" s="609"/>
      <c r="S68" s="614" t="str">
        <f>'Wirtschaftl. &amp; sozialer Vorteil'!G43</f>
        <v>Bitte wählen</v>
      </c>
      <c r="T68" s="614"/>
      <c r="U68" s="650"/>
    </row>
    <row r="69" spans="2:27" ht="20.25" customHeight="1" x14ac:dyDescent="0.2">
      <c r="B69" s="609"/>
      <c r="C69" s="609"/>
      <c r="D69" s="614"/>
      <c r="E69" s="614"/>
      <c r="F69" s="324"/>
      <c r="G69" s="609"/>
      <c r="H69" s="609"/>
      <c r="I69" s="609"/>
      <c r="J69" s="609"/>
      <c r="K69" s="611"/>
      <c r="L69" s="326"/>
      <c r="M69" s="324"/>
      <c r="N69" s="324"/>
      <c r="O69" s="609"/>
      <c r="P69" s="609"/>
      <c r="Q69" s="609"/>
      <c r="R69" s="609"/>
      <c r="S69" s="614"/>
      <c r="T69" s="614"/>
      <c r="U69" s="650"/>
      <c r="V69" s="293"/>
      <c r="W69" s="293"/>
      <c r="X69" s="293"/>
    </row>
    <row r="70" spans="2:27" ht="13.5" customHeight="1" x14ac:dyDescent="0.2">
      <c r="B70" s="41"/>
      <c r="C70" s="41"/>
      <c r="D70" s="41"/>
      <c r="E70" s="41"/>
      <c r="F70" s="41"/>
      <c r="G70" s="41"/>
      <c r="H70" s="41"/>
      <c r="I70" s="41"/>
      <c r="J70" s="41"/>
      <c r="K70" s="41"/>
      <c r="L70" s="41"/>
      <c r="M70" s="41"/>
      <c r="N70" s="41"/>
      <c r="O70" s="41"/>
      <c r="P70" s="41"/>
      <c r="Q70" s="33"/>
      <c r="R70" s="41"/>
      <c r="S70" s="41"/>
      <c r="T70" s="41"/>
      <c r="U70" s="650"/>
      <c r="V70" s="39"/>
      <c r="W70" s="39"/>
      <c r="X70" s="39"/>
    </row>
    <row r="71" spans="2:27" ht="15" customHeight="1" x14ac:dyDescent="0.2">
      <c r="B71" s="616" t="str">
        <f>'Wirtschaftl. &amp; sozialer Vorteil'!B46</f>
        <v>4. Qualifizierung von Mitarbeiter</v>
      </c>
      <c r="C71" s="616"/>
      <c r="D71" s="616"/>
      <c r="E71" s="616"/>
      <c r="F71" s="616"/>
      <c r="G71" s="616"/>
      <c r="H71" s="41"/>
      <c r="I71" s="41"/>
      <c r="J71" s="41"/>
      <c r="K71" s="41"/>
      <c r="L71" s="41"/>
      <c r="M71" s="41"/>
      <c r="N71" s="41"/>
      <c r="O71" s="616" t="str">
        <f>'Wirtschaftl. &amp; sozialer Vorteil'!B57</f>
        <v>5. Schaffung neuer Arbeitsplätze</v>
      </c>
      <c r="P71" s="616"/>
      <c r="Q71" s="616"/>
      <c r="R71" s="616"/>
      <c r="S71" s="616"/>
      <c r="T71" s="616"/>
      <c r="U71" s="650"/>
    </row>
    <row r="72" spans="2:27" ht="44.25" customHeight="1" x14ac:dyDescent="0.2">
      <c r="B72" s="622" t="str">
        <f>IF(E72="Bitte wählen", " ", 'Wirtschaftl. &amp; sozialer Vorteil'!B51)</f>
        <v xml:space="preserve"> </v>
      </c>
      <c r="C72" s="622"/>
      <c r="D72" s="622"/>
      <c r="E72" s="611" t="str">
        <f>'Wirtschaftl. &amp; sozialer Vorteil'!G51</f>
        <v>Bitte wählen</v>
      </c>
      <c r="F72" s="611"/>
      <c r="G72" s="324"/>
      <c r="H72" s="324"/>
      <c r="I72" s="324"/>
      <c r="J72" s="324"/>
      <c r="K72" s="324"/>
      <c r="L72" s="324"/>
      <c r="M72" s="324"/>
      <c r="N72" s="324"/>
      <c r="O72" s="609" t="str">
        <f>IF(S72="null", " ", 'Wirtschaftl. &amp; sozialer Vorteil'!B63)</f>
        <v xml:space="preserve"> </v>
      </c>
      <c r="P72" s="609"/>
      <c r="Q72" s="609"/>
      <c r="R72" s="609"/>
      <c r="S72" s="619" t="str">
        <f>IF(ISBLANK('Wirtschaftl. &amp; sozialer Vorteil'!H62),"null",IF(AND('Wirtschaftl. &amp; sozialer Vorteil'!H62=0,'Wirtschaftl. &amp; sozialer Vorteil'!H62=0),"null",'Wirtschaftl. &amp; sozialer Vorteil'!H62))</f>
        <v>null</v>
      </c>
      <c r="T72" s="619"/>
      <c r="U72" s="650"/>
      <c r="V72" s="293"/>
      <c r="W72" s="293"/>
      <c r="X72" s="293"/>
    </row>
    <row r="73" spans="2:27" ht="30" customHeight="1" x14ac:dyDescent="0.2">
      <c r="B73" s="622" t="str">
        <f>IF(E73="Bitte wählen", " ",'Wirtschaftl. &amp; sozialer Vorteil'!B54)</f>
        <v xml:space="preserve"> </v>
      </c>
      <c r="C73" s="622"/>
      <c r="D73" s="622"/>
      <c r="E73" s="611" t="str">
        <f>'Wirtschaftl. &amp; sozialer Vorteil'!G54</f>
        <v>Bitte wählen</v>
      </c>
      <c r="F73" s="611"/>
      <c r="G73" s="324"/>
      <c r="H73" s="324"/>
      <c r="I73" s="324"/>
      <c r="J73" s="324"/>
      <c r="K73" s="324"/>
      <c r="L73" s="324"/>
      <c r="M73" s="324"/>
      <c r="N73" s="324"/>
      <c r="O73" s="609" t="str">
        <f>IF(S73="null", "",'Wirtschaftl. &amp; sozialer Vorteil'!B66)</f>
        <v/>
      </c>
      <c r="P73" s="609"/>
      <c r="Q73" s="609"/>
      <c r="R73" s="609"/>
      <c r="S73" s="655" t="str">
        <f>IF(ISBLANK('Wirtschaftl. &amp; sozialer Vorteil'!H65),"null",IF(AND('Wirtschaftl. &amp; sozialer Vorteil'!H65=0,'Wirtschaftl. &amp; sozialer Vorteil'!H65=0),"null",'Wirtschaftl. &amp; sozialer Vorteil'!H65))</f>
        <v>null</v>
      </c>
      <c r="T73" s="655"/>
      <c r="U73" s="650"/>
    </row>
    <row r="74" spans="2:27" ht="13.5" customHeight="1" x14ac:dyDescent="0.2">
      <c r="B74" s="622"/>
      <c r="C74" s="622"/>
      <c r="D74" s="622"/>
      <c r="E74" s="611"/>
      <c r="F74" s="611"/>
      <c r="G74" s="324"/>
      <c r="H74" s="324"/>
      <c r="I74" s="324"/>
      <c r="J74" s="324"/>
      <c r="K74" s="324"/>
      <c r="L74" s="324"/>
      <c r="M74" s="324"/>
      <c r="N74" s="324"/>
      <c r="O74" s="609"/>
      <c r="P74" s="609"/>
      <c r="Q74" s="609"/>
      <c r="R74" s="609"/>
      <c r="S74" s="655"/>
      <c r="T74" s="655"/>
      <c r="U74" s="650"/>
    </row>
    <row r="75" spans="2:27" ht="13.5" customHeight="1" x14ac:dyDescent="0.2">
      <c r="B75" s="41"/>
      <c r="C75" s="41"/>
      <c r="D75" s="41"/>
      <c r="E75" s="41"/>
      <c r="F75" s="41"/>
      <c r="G75" s="41"/>
      <c r="H75" s="41"/>
      <c r="I75" s="41"/>
      <c r="J75" s="41"/>
      <c r="K75" s="41"/>
      <c r="L75" s="41"/>
      <c r="M75" s="41"/>
      <c r="N75" s="41"/>
      <c r="O75" s="41"/>
      <c r="P75" s="41"/>
      <c r="Q75" s="612"/>
      <c r="R75" s="612"/>
      <c r="S75" s="41"/>
      <c r="T75" s="41"/>
      <c r="U75" s="312"/>
    </row>
    <row r="76" spans="2:27" s="294" customFormat="1" ht="24" customHeight="1" x14ac:dyDescent="0.2">
      <c r="B76" s="651" t="str">
        <f>Monitoring!B3:E3</f>
        <v>Monitoring der Verbesserung im Sinne der oben genannten Kriterien</v>
      </c>
      <c r="C76" s="651"/>
      <c r="D76" s="651"/>
      <c r="E76" s="651"/>
      <c r="F76" s="651"/>
      <c r="G76" s="651"/>
      <c r="H76" s="651"/>
      <c r="I76" s="651"/>
      <c r="J76" s="651"/>
      <c r="K76" s="651"/>
      <c r="L76" s="651"/>
      <c r="M76" s="651"/>
      <c r="N76" s="651"/>
      <c r="O76" s="317"/>
      <c r="P76" s="317"/>
      <c r="Q76" s="317"/>
      <c r="R76" s="317"/>
      <c r="S76" s="317"/>
      <c r="T76" s="317"/>
      <c r="U76" s="39"/>
      <c r="V76" s="293"/>
      <c r="W76" s="293"/>
      <c r="X76" s="293"/>
    </row>
    <row r="77" spans="2:27" ht="15" customHeight="1" x14ac:dyDescent="0.2">
      <c r="B77" s="613" t="str">
        <f>Monitoring!B7</f>
        <v xml:space="preserve"> Messung der Indikatoren für die Kriterien 1 bis 4</v>
      </c>
      <c r="C77" s="613"/>
      <c r="D77" s="613"/>
      <c r="E77" s="613"/>
      <c r="F77" s="613"/>
      <c r="G77" s="613"/>
      <c r="H77" s="613"/>
      <c r="I77" s="613"/>
      <c r="J77" s="613"/>
      <c r="K77" s="41"/>
      <c r="L77" s="41"/>
      <c r="M77" s="41"/>
      <c r="N77" s="41"/>
      <c r="O77" s="41"/>
      <c r="P77" s="41"/>
      <c r="Q77" s="33"/>
      <c r="R77" s="41"/>
      <c r="S77" s="41"/>
      <c r="T77" s="41"/>
      <c r="U77" s="650"/>
      <c r="V77" s="39"/>
      <c r="W77" s="39"/>
      <c r="X77" s="39"/>
    </row>
    <row r="78" spans="2:27" ht="24.75" customHeight="1" x14ac:dyDescent="0.2">
      <c r="B78" s="621" t="str">
        <f>IF(AND(Monitoring!D12="Bitte wählen", Monitoring!D14="Bitte wählen",Monitoring!D16="Bitte wählen", Monitoring!D18="Bitte wählen")," ", Monitoring!B10)</f>
        <v xml:space="preserve"> </v>
      </c>
      <c r="C78" s="621"/>
      <c r="D78" s="621"/>
      <c r="E78" s="621"/>
      <c r="F78" s="621"/>
      <c r="G78" s="621"/>
      <c r="H78" s="327"/>
      <c r="I78" s="327"/>
      <c r="J78" s="327"/>
      <c r="K78" s="41"/>
      <c r="L78" s="328"/>
      <c r="M78" s="328"/>
      <c r="N78" s="621" t="str">
        <f>IF(AND(Monitoring!D23="Bitte wählen", Monitoring!D25="Bitte wählen",Monitoring!D27="Bitte wählen", Monitoring!D29="Bitte wählen")," ", Monitoring!B21)</f>
        <v xml:space="preserve"> </v>
      </c>
      <c r="O78" s="621"/>
      <c r="P78" s="621"/>
      <c r="Q78" s="621"/>
      <c r="R78" s="621"/>
      <c r="S78" s="621"/>
      <c r="T78" s="621"/>
      <c r="U78" s="650"/>
    </row>
    <row r="79" spans="2:27" ht="12.75" customHeight="1" x14ac:dyDescent="0.2">
      <c r="B79" s="609" t="str">
        <f>IF(F79="Bitte wählen", "", Monitoring!B12)</f>
        <v/>
      </c>
      <c r="C79" s="609"/>
      <c r="D79" s="609"/>
      <c r="E79" s="609"/>
      <c r="F79" s="614" t="str">
        <f>Monitoring!D12</f>
        <v>Bitte wählen</v>
      </c>
      <c r="G79" s="324"/>
      <c r="H79" s="324"/>
      <c r="I79" s="324"/>
      <c r="J79" s="324"/>
      <c r="K79" s="324"/>
      <c r="L79" s="324"/>
      <c r="M79" s="324"/>
      <c r="N79" s="609" t="str">
        <f>IF(S79="Bitte wählen","",Monitoring!B23)</f>
        <v/>
      </c>
      <c r="O79" s="609"/>
      <c r="P79" s="609"/>
      <c r="Q79" s="609"/>
      <c r="R79" s="609"/>
      <c r="S79" s="611" t="str">
        <f>Monitoring!D23</f>
        <v>Bitte wählen</v>
      </c>
      <c r="T79" s="611"/>
      <c r="U79" s="650"/>
      <c r="V79" s="293"/>
      <c r="W79" s="293"/>
      <c r="X79" s="293"/>
      <c r="AA79" s="329"/>
    </row>
    <row r="80" spans="2:27" ht="13.5" customHeight="1" x14ac:dyDescent="0.2">
      <c r="B80" s="609"/>
      <c r="C80" s="609"/>
      <c r="D80" s="609"/>
      <c r="E80" s="609"/>
      <c r="F80" s="614"/>
      <c r="G80" s="324"/>
      <c r="H80" s="324"/>
      <c r="I80" s="324"/>
      <c r="J80" s="324"/>
      <c r="K80" s="324"/>
      <c r="L80" s="324"/>
      <c r="M80" s="324"/>
      <c r="N80" s="609"/>
      <c r="O80" s="609"/>
      <c r="P80" s="609"/>
      <c r="Q80" s="609"/>
      <c r="R80" s="609"/>
      <c r="S80" s="611"/>
      <c r="T80" s="611"/>
      <c r="U80" s="650"/>
      <c r="Z80" s="329"/>
      <c r="AA80" s="329"/>
    </row>
    <row r="81" spans="1:24" ht="13.5" customHeight="1" x14ac:dyDescent="0.2">
      <c r="B81" s="324"/>
      <c r="C81" s="324"/>
      <c r="D81" s="324"/>
      <c r="E81" s="324"/>
      <c r="F81" s="324"/>
      <c r="G81" s="324"/>
      <c r="H81" s="324"/>
      <c r="I81" s="324"/>
      <c r="J81" s="324"/>
      <c r="K81" s="320"/>
      <c r="L81" s="320"/>
      <c r="M81" s="324"/>
      <c r="N81" s="324"/>
      <c r="O81" s="324"/>
      <c r="P81" s="324"/>
      <c r="Q81" s="324"/>
      <c r="R81" s="324"/>
      <c r="S81" s="324"/>
      <c r="T81" s="324"/>
      <c r="U81" s="650"/>
    </row>
    <row r="82" spans="1:24" ht="12.75" customHeight="1" x14ac:dyDescent="0.2">
      <c r="B82" s="609" t="str">
        <f>IF(F82="Bitte wählen","", Monitoring!B14)</f>
        <v/>
      </c>
      <c r="C82" s="609"/>
      <c r="D82" s="609"/>
      <c r="E82" s="609"/>
      <c r="F82" s="611" t="str">
        <f>Monitoring!D14</f>
        <v>Bitte wählen</v>
      </c>
      <c r="G82" s="324"/>
      <c r="H82" s="324"/>
      <c r="I82" s="324"/>
      <c r="J82" s="324"/>
      <c r="K82" s="324"/>
      <c r="L82" s="324"/>
      <c r="M82" s="326"/>
      <c r="N82" s="609" t="str">
        <f>IF(S82="Bitte wählen","",Monitoring!B25)</f>
        <v/>
      </c>
      <c r="O82" s="609"/>
      <c r="P82" s="609"/>
      <c r="Q82" s="609"/>
      <c r="R82" s="609"/>
      <c r="S82" s="611" t="str">
        <f>Monitoring!D25</f>
        <v>Bitte wählen</v>
      </c>
      <c r="T82" s="611"/>
      <c r="U82" s="650"/>
    </row>
    <row r="83" spans="1:24" x14ac:dyDescent="0.2">
      <c r="B83" s="609"/>
      <c r="C83" s="609"/>
      <c r="D83" s="609"/>
      <c r="E83" s="609"/>
      <c r="F83" s="611"/>
      <c r="G83" s="324"/>
      <c r="H83" s="324"/>
      <c r="I83" s="324"/>
      <c r="J83" s="324"/>
      <c r="K83" s="324"/>
      <c r="L83" s="324"/>
      <c r="M83" s="326"/>
      <c r="N83" s="609"/>
      <c r="O83" s="609"/>
      <c r="P83" s="609"/>
      <c r="Q83" s="609"/>
      <c r="R83" s="609"/>
      <c r="S83" s="611"/>
      <c r="T83" s="611"/>
      <c r="U83" s="650"/>
      <c r="V83" s="293"/>
      <c r="W83" s="293"/>
      <c r="X83" s="293"/>
    </row>
    <row r="84" spans="1:24" ht="13.5" customHeight="1" x14ac:dyDescent="0.2">
      <c r="B84" s="324"/>
      <c r="C84" s="324"/>
      <c r="D84" s="326"/>
      <c r="E84" s="326"/>
      <c r="F84" s="330"/>
      <c r="G84" s="609"/>
      <c r="H84" s="609"/>
      <c r="I84" s="324"/>
      <c r="J84" s="324"/>
      <c r="K84" s="324"/>
      <c r="L84" s="324"/>
      <c r="M84" s="326"/>
      <c r="N84" s="326"/>
      <c r="O84" s="326"/>
      <c r="P84" s="326"/>
      <c r="Q84" s="324"/>
      <c r="R84" s="326"/>
      <c r="S84" s="326"/>
      <c r="T84" s="326"/>
      <c r="U84" s="650"/>
      <c r="V84" s="39"/>
      <c r="W84" s="39"/>
      <c r="X84" s="39"/>
    </row>
    <row r="85" spans="1:24" ht="13.5" customHeight="1" x14ac:dyDescent="0.2">
      <c r="B85" s="609" t="str">
        <f>IF(F85="Bitte wählen", "", Monitoring!B16)</f>
        <v/>
      </c>
      <c r="C85" s="609"/>
      <c r="D85" s="609"/>
      <c r="E85" s="609"/>
      <c r="F85" s="611" t="str">
        <f>Monitoring!D16</f>
        <v>Bitte wählen</v>
      </c>
      <c r="G85" s="609"/>
      <c r="H85" s="609"/>
      <c r="I85" s="324"/>
      <c r="J85" s="324"/>
      <c r="K85" s="324"/>
      <c r="L85" s="324"/>
      <c r="M85" s="324"/>
      <c r="N85" s="609" t="str">
        <f>IF(S85="Bitte wählen","",Monitoring!B27)</f>
        <v/>
      </c>
      <c r="O85" s="609"/>
      <c r="P85" s="609"/>
      <c r="Q85" s="609"/>
      <c r="R85" s="609"/>
      <c r="S85" s="611" t="str">
        <f>Monitoring!D27</f>
        <v>Bitte wählen</v>
      </c>
      <c r="T85" s="611"/>
      <c r="U85" s="650"/>
    </row>
    <row r="86" spans="1:24" ht="13.5" customHeight="1" x14ac:dyDescent="0.2">
      <c r="B86" s="609"/>
      <c r="C86" s="609"/>
      <c r="D86" s="609"/>
      <c r="E86" s="609"/>
      <c r="F86" s="611"/>
      <c r="G86" s="324"/>
      <c r="H86" s="324"/>
      <c r="I86" s="324"/>
      <c r="J86" s="324"/>
      <c r="K86" s="324"/>
      <c r="L86" s="324"/>
      <c r="M86" s="324"/>
      <c r="N86" s="609"/>
      <c r="O86" s="609"/>
      <c r="P86" s="609"/>
      <c r="Q86" s="609"/>
      <c r="R86" s="609"/>
      <c r="S86" s="611"/>
      <c r="T86" s="611"/>
      <c r="U86" s="650"/>
      <c r="V86" s="293"/>
      <c r="W86" s="293"/>
      <c r="X86" s="293"/>
    </row>
    <row r="87" spans="1:24" ht="13.5" customHeight="1" x14ac:dyDescent="0.2">
      <c r="B87" s="324"/>
      <c r="C87" s="324"/>
      <c r="D87" s="324"/>
      <c r="E87" s="326"/>
      <c r="F87" s="326"/>
      <c r="G87" s="609"/>
      <c r="H87" s="609"/>
      <c r="I87" s="326"/>
      <c r="J87" s="324"/>
      <c r="K87" s="324"/>
      <c r="L87" s="324"/>
      <c r="M87" s="324"/>
      <c r="N87" s="324"/>
      <c r="O87" s="326"/>
      <c r="P87" s="324"/>
      <c r="Q87" s="324"/>
      <c r="R87" s="324"/>
      <c r="S87" s="326"/>
      <c r="T87" s="326"/>
      <c r="U87" s="650"/>
    </row>
    <row r="88" spans="1:24" ht="13.5" customHeight="1" x14ac:dyDescent="0.2">
      <c r="B88" s="609" t="str">
        <f>IF(F88="Bitte wählen", "", Monitoring!B18)</f>
        <v/>
      </c>
      <c r="C88" s="609"/>
      <c r="D88" s="609"/>
      <c r="E88" s="609"/>
      <c r="F88" s="611" t="str">
        <f>Monitoring!D18</f>
        <v>Bitte wählen</v>
      </c>
      <c r="G88" s="609"/>
      <c r="H88" s="609"/>
      <c r="I88" s="326"/>
      <c r="J88" s="326"/>
      <c r="K88" s="324"/>
      <c r="L88" s="324"/>
      <c r="M88" s="324"/>
      <c r="N88" s="609" t="str">
        <f>IF(S88="Bitte wählen","",Monitoring!B29)</f>
        <v/>
      </c>
      <c r="O88" s="609"/>
      <c r="P88" s="609"/>
      <c r="Q88" s="609"/>
      <c r="R88" s="609"/>
      <c r="S88" s="611" t="str">
        <f>Monitoring!D29</f>
        <v>Bitte wählen</v>
      </c>
      <c r="T88" s="611"/>
      <c r="U88" s="650"/>
    </row>
    <row r="89" spans="1:24" ht="12.75" customHeight="1" x14ac:dyDescent="0.2">
      <c r="B89" s="609"/>
      <c r="C89" s="609"/>
      <c r="D89" s="609"/>
      <c r="E89" s="609"/>
      <c r="F89" s="611"/>
      <c r="G89" s="609"/>
      <c r="H89" s="609"/>
      <c r="I89" s="326"/>
      <c r="J89" s="326"/>
      <c r="K89" s="324"/>
      <c r="L89" s="324"/>
      <c r="M89" s="324"/>
      <c r="N89" s="609"/>
      <c r="O89" s="609"/>
      <c r="P89" s="609"/>
      <c r="Q89" s="609"/>
      <c r="R89" s="609"/>
      <c r="S89" s="611"/>
      <c r="T89" s="611"/>
      <c r="U89" s="650"/>
    </row>
    <row r="90" spans="1:24" x14ac:dyDescent="0.2">
      <c r="A90" s="294"/>
      <c r="B90" s="620"/>
      <c r="C90" s="620"/>
      <c r="D90" s="326"/>
      <c r="E90" s="326"/>
      <c r="F90" s="330"/>
      <c r="G90" s="609"/>
      <c r="H90" s="609"/>
      <c r="I90" s="326"/>
      <c r="J90" s="326"/>
      <c r="K90" s="324"/>
      <c r="L90" s="324"/>
      <c r="M90" s="326"/>
      <c r="N90" s="324"/>
      <c r="O90" s="324"/>
      <c r="P90" s="324"/>
      <c r="Q90" s="324"/>
      <c r="R90" s="324"/>
      <c r="S90" s="324"/>
      <c r="T90" s="326"/>
      <c r="U90" s="650"/>
      <c r="V90" s="293"/>
      <c r="W90" s="293"/>
    </row>
    <row r="91" spans="1:24" x14ac:dyDescent="0.2">
      <c r="B91" s="39"/>
      <c r="C91" s="39"/>
      <c r="D91" s="39"/>
      <c r="E91" s="39"/>
      <c r="F91" s="39"/>
      <c r="G91" s="39" t="s">
        <v>16</v>
      </c>
      <c r="H91" s="39"/>
      <c r="I91" s="39"/>
      <c r="J91" s="39"/>
      <c r="M91" s="39"/>
      <c r="T91" s="39"/>
      <c r="U91" s="39"/>
      <c r="V91" s="39"/>
      <c r="W91" s="39"/>
      <c r="X91" s="39"/>
    </row>
    <row r="93" spans="1:24" x14ac:dyDescent="0.2">
      <c r="W93" s="293"/>
      <c r="X93" s="293"/>
    </row>
    <row r="97" spans="23:24" x14ac:dyDescent="0.2">
      <c r="W97" s="293"/>
      <c r="X97" s="293"/>
    </row>
    <row r="98" spans="23:24" x14ac:dyDescent="0.2">
      <c r="W98" s="39"/>
      <c r="X98" s="39"/>
    </row>
  </sheetData>
  <sheetProtection password="B9A2" sheet="1" objects="1" scenarios="1" selectLockedCells="1"/>
  <mergeCells count="185">
    <mergeCell ref="S73:T74"/>
    <mergeCell ref="B76:N76"/>
    <mergeCell ref="U89:U90"/>
    <mergeCell ref="U87:U88"/>
    <mergeCell ref="U85:U86"/>
    <mergeCell ref="U83:U84"/>
    <mergeCell ref="U81:U82"/>
    <mergeCell ref="U79:U80"/>
    <mergeCell ref="U77:U78"/>
    <mergeCell ref="U44:U45"/>
    <mergeCell ref="U46:U47"/>
    <mergeCell ref="U48:U49"/>
    <mergeCell ref="U50:U51"/>
    <mergeCell ref="U52:U53"/>
    <mergeCell ref="U54:U55"/>
    <mergeCell ref="U56:U57"/>
    <mergeCell ref="U58:U59"/>
    <mergeCell ref="U61:U62"/>
    <mergeCell ref="U63:U64"/>
    <mergeCell ref="U67:U68"/>
    <mergeCell ref="U69:U70"/>
    <mergeCell ref="U71:U72"/>
    <mergeCell ref="U73:U74"/>
    <mergeCell ref="X23:Z25"/>
    <mergeCell ref="U41:U42"/>
    <mergeCell ref="U39:U40"/>
    <mergeCell ref="U37:U38"/>
    <mergeCell ref="U35:U36"/>
    <mergeCell ref="U33:U34"/>
    <mergeCell ref="U31:U32"/>
    <mergeCell ref="B43:Q43"/>
    <mergeCell ref="F27:G27"/>
    <mergeCell ref="J27:K27"/>
    <mergeCell ref="B35:J35"/>
    <mergeCell ref="B36:E36"/>
    <mergeCell ref="B31:J31"/>
    <mergeCell ref="B32:G32"/>
    <mergeCell ref="B33:G33"/>
    <mergeCell ref="B28:C28"/>
    <mergeCell ref="F28:G28"/>
    <mergeCell ref="B30:K30"/>
    <mergeCell ref="I36:K36"/>
    <mergeCell ref="F37:G37"/>
    <mergeCell ref="I37:N37"/>
    <mergeCell ref="F40:G41"/>
    <mergeCell ref="B37:E37"/>
    <mergeCell ref="N27:O27"/>
    <mergeCell ref="R11:S11"/>
    <mergeCell ref="B12:C12"/>
    <mergeCell ref="N3:T3"/>
    <mergeCell ref="F12:G12"/>
    <mergeCell ref="J12:K12"/>
    <mergeCell ref="B17:J17"/>
    <mergeCell ref="U65:U66"/>
    <mergeCell ref="B60:K60"/>
    <mergeCell ref="P19:R19"/>
    <mergeCell ref="S19:T19"/>
    <mergeCell ref="P20:R20"/>
    <mergeCell ref="S20:T20"/>
    <mergeCell ref="P21:R21"/>
    <mergeCell ref="S21:T21"/>
    <mergeCell ref="P22:R22"/>
    <mergeCell ref="S22:T22"/>
    <mergeCell ref="R55:S55"/>
    <mergeCell ref="N55:Q55"/>
    <mergeCell ref="S45:T46"/>
    <mergeCell ref="F47:G48"/>
    <mergeCell ref="B47:E48"/>
    <mergeCell ref="B45:E46"/>
    <mergeCell ref="F45:G46"/>
    <mergeCell ref="B6:G6"/>
    <mergeCell ref="S18:T18"/>
    <mergeCell ref="B7:C7"/>
    <mergeCell ref="F7:G7"/>
    <mergeCell ref="J7:K7"/>
    <mergeCell ref="N15:O15"/>
    <mergeCell ref="R15:S15"/>
    <mergeCell ref="R52:S52"/>
    <mergeCell ref="B3:J3"/>
    <mergeCell ref="K3:M3"/>
    <mergeCell ref="B5:P5"/>
    <mergeCell ref="N7:O7"/>
    <mergeCell ref="B15:C15"/>
    <mergeCell ref="F15:G15"/>
    <mergeCell ref="J15:K15"/>
    <mergeCell ref="R7:S7"/>
    <mergeCell ref="B8:C8"/>
    <mergeCell ref="F8:G8"/>
    <mergeCell ref="J8:K8"/>
    <mergeCell ref="B10:F10"/>
    <mergeCell ref="B11:C11"/>
    <mergeCell ref="F11:G11"/>
    <mergeCell ref="J11:K11"/>
    <mergeCell ref="N11:O11"/>
    <mergeCell ref="B27:C27"/>
    <mergeCell ref="B23:J23"/>
    <mergeCell ref="B24:C24"/>
    <mergeCell ref="B18:C18"/>
    <mergeCell ref="F18:G18"/>
    <mergeCell ref="B26:J26"/>
    <mergeCell ref="B20:J20"/>
    <mergeCell ref="B21:C21"/>
    <mergeCell ref="F21:G21"/>
    <mergeCell ref="P18:R18"/>
    <mergeCell ref="M18:O18"/>
    <mergeCell ref="B40:E41"/>
    <mergeCell ref="D58:F58"/>
    <mergeCell ref="R36:S36"/>
    <mergeCell ref="O36:Q36"/>
    <mergeCell ref="B50:G50"/>
    <mergeCell ref="B51:C51"/>
    <mergeCell ref="F51:G51"/>
    <mergeCell ref="R51:S51"/>
    <mergeCell ref="R27:S27"/>
    <mergeCell ref="H33:S33"/>
    <mergeCell ref="O71:T71"/>
    <mergeCell ref="B61:G61"/>
    <mergeCell ref="B62:C62"/>
    <mergeCell ref="F62:G62"/>
    <mergeCell ref="J62:K62"/>
    <mergeCell ref="N62:O62"/>
    <mergeCell ref="D68:E69"/>
    <mergeCell ref="B67:G67"/>
    <mergeCell ref="F36:G36"/>
    <mergeCell ref="B55:C55"/>
    <mergeCell ref="D55:F55"/>
    <mergeCell ref="P59:Q59"/>
    <mergeCell ref="B52:C52"/>
    <mergeCell ref="F52:G52"/>
    <mergeCell ref="J52:K52"/>
    <mergeCell ref="N52:O52"/>
    <mergeCell ref="B44:G44"/>
    <mergeCell ref="J51:K51"/>
    <mergeCell ref="N51:O51"/>
    <mergeCell ref="M47:R48"/>
    <mergeCell ref="I40:L41"/>
    <mergeCell ref="M40:N41"/>
    <mergeCell ref="O37:Q37"/>
    <mergeCell ref="B39:J39"/>
    <mergeCell ref="B90:C90"/>
    <mergeCell ref="G89:H90"/>
    <mergeCell ref="N85:R86"/>
    <mergeCell ref="N88:R89"/>
    <mergeCell ref="S82:T83"/>
    <mergeCell ref="S85:T86"/>
    <mergeCell ref="S88:T89"/>
    <mergeCell ref="N78:T78"/>
    <mergeCell ref="F79:F80"/>
    <mergeCell ref="S79:T80"/>
    <mergeCell ref="N79:R80"/>
    <mergeCell ref="B79:E80"/>
    <mergeCell ref="B78:G78"/>
    <mergeCell ref="G84:H85"/>
    <mergeCell ref="G87:H88"/>
    <mergeCell ref="B85:E86"/>
    <mergeCell ref="B82:E83"/>
    <mergeCell ref="B88:E89"/>
    <mergeCell ref="F85:F86"/>
    <mergeCell ref="F82:F83"/>
    <mergeCell ref="N82:R83"/>
    <mergeCell ref="F88:F89"/>
    <mergeCell ref="L36:N36"/>
    <mergeCell ref="M45:R46"/>
    <mergeCell ref="M44:T44"/>
    <mergeCell ref="S47:T48"/>
    <mergeCell ref="Q75:R75"/>
    <mergeCell ref="B77:J77"/>
    <mergeCell ref="B58:C58"/>
    <mergeCell ref="G68:J69"/>
    <mergeCell ref="O72:R72"/>
    <mergeCell ref="O73:R74"/>
    <mergeCell ref="R62:S62"/>
    <mergeCell ref="B64:G64"/>
    <mergeCell ref="B65:D65"/>
    <mergeCell ref="S68:T69"/>
    <mergeCell ref="B68:C69"/>
    <mergeCell ref="O68:R69"/>
    <mergeCell ref="K68:K69"/>
    <mergeCell ref="E65:F65"/>
    <mergeCell ref="S72:T72"/>
    <mergeCell ref="E72:F72"/>
    <mergeCell ref="E73:F74"/>
    <mergeCell ref="B71:G71"/>
    <mergeCell ref="B72:D72"/>
    <mergeCell ref="B73:D74"/>
  </mergeCells>
  <conditionalFormatting sqref="D62 H62 L62 P62 T62 T51:T52 P51:P52 L51:L52 H51:H52 D51:D52 D27:D28 H27:H28 L27 P27 T27 H18 D18 D24 D15 H15 L15 L11:L12 H11:H12 D11:D12 P11 T11 T7 P7 L7:L8 H7:H8 D21 H21 D7:D8">
    <cfRule type="cellIs" dxfId="251" priority="611" operator="equal">
      <formula>0</formula>
    </cfRule>
  </conditionalFormatting>
  <conditionalFormatting sqref="D62 H62 L62 P62 T62 T51:T52 P51:P52 L51:L52 H51:H52 D51:D52 D27:D28 H27:H28 L27 P27 T27 H18 D18 D24 D15 H15 L15 D11:D12 H11:H12 L11:L12 P11 T11 H7:H8 M7 L7:L8 P7 T7 D21 H21 D7:D8">
    <cfRule type="cellIs" dxfId="250" priority="195" operator="between">
      <formula>30%</formula>
      <formula>10%</formula>
    </cfRule>
  </conditionalFormatting>
  <conditionalFormatting sqref="D62 H62 L62 P62 T62 D51:D52 H51:H52 L51:L52 P51:P52 T51:T52 D27:D28 H27:H28 L27 P27 T27 H18 D18 D15 H15 L15 D11:D12 H7:H8 H11:H12 L11:L12 L7:L8 P7 P11 T7 T11 D24 D21 H21 D7:D8">
    <cfRule type="cellIs" dxfId="249" priority="246" operator="between">
      <formula>(-10%)</formula>
      <formula>(-30%)</formula>
    </cfRule>
  </conditionalFormatting>
  <conditionalFormatting sqref="H32 J32">
    <cfRule type="containsText" dxfId="248" priority="426" operator="containsText" text="Nein">
      <formula>NOT(ISERROR(SEARCH("Nein",H32)))</formula>
    </cfRule>
  </conditionalFormatting>
  <conditionalFormatting sqref="H32">
    <cfRule type="containsText" dxfId="247" priority="427" operator="containsText" text="Ja">
      <formula>NOT(ISERROR(SEARCH("Ja",H32)))</formula>
    </cfRule>
  </conditionalFormatting>
  <conditionalFormatting sqref="F36 F45">
    <cfRule type="containsText" dxfId="246" priority="425" operator="containsText" text="Vorhanden">
      <formula>NOT(ISERROR(SEARCH("Vorhanden",F36)))</formula>
    </cfRule>
  </conditionalFormatting>
  <conditionalFormatting sqref="F36:F37 F40 O37 S45 S47 F45">
    <cfRule type="containsText" dxfId="245" priority="422" operator="containsText" text="Nicht bekannt">
      <formula>NOT(ISERROR(SEARCH("Nicht bekannt",F36)))</formula>
    </cfRule>
  </conditionalFormatting>
  <conditionalFormatting sqref="D62 H62 L62 P62 T62 T51:T52 P51:P52 L51:L52 H51:H52 D51:D52 D27:D28 H27:H28 L27 P27 T27 H18 L18:L21 D18 D15 H15 L15 D11:D12 H11:H12 L11:L12 P11 T11 T7 P7 L7:L8 H7:H8 D24 D21 H21 D7:D8">
    <cfRule type="cellIs" dxfId="244" priority="196" operator="lessThan">
      <formula>(-30%)</formula>
    </cfRule>
  </conditionalFormatting>
  <conditionalFormatting sqref="B32:G32">
    <cfRule type="containsText" dxfId="243" priority="420" operator="containsText" text="Substitution">
      <formula>NOT(ISERROR(SEARCH("Substitution",B32)))</formula>
    </cfRule>
  </conditionalFormatting>
  <conditionalFormatting sqref="H33 R36 O36 L36">
    <cfRule type="cellIs" dxfId="242" priority="419" operator="equal">
      <formula>0</formula>
    </cfRule>
  </conditionalFormatting>
  <conditionalFormatting sqref="B33:G33">
    <cfRule type="containsText" dxfId="241" priority="418" operator="containsText" text="Beschreibung">
      <formula>NOT(ISERROR(SEARCH("Beschreibung",B33)))</formula>
    </cfRule>
  </conditionalFormatting>
  <conditionalFormatting sqref="I36">
    <cfRule type="containsText" dxfId="240" priority="417" operator="containsText" text="Stoffe">
      <formula>NOT(ISERROR(SEARCH("Stoffe",I36)))</formula>
    </cfRule>
  </conditionalFormatting>
  <conditionalFormatting sqref="H33">
    <cfRule type="containsText" dxfId="239" priority="413" operator="containsText" text="&quot; &quot;">
      <formula>NOT(ISERROR(SEARCH(""" """,H33)))</formula>
    </cfRule>
  </conditionalFormatting>
  <conditionalFormatting sqref="B36:E36">
    <cfRule type="containsText" dxfId="238" priority="208" operator="containsText" text="Sicherheitsdatenblatt">
      <formula>NOT(ISERROR(SEARCH("Sicherheitsdatenblatt",B36)))</formula>
    </cfRule>
    <cfRule type="containsText" dxfId="237" priority="410" operator="containsText" text="Sicherheitsdatenblatt">
      <formula>NOT(ISERROR(SEARCH("Sicherheitsdatenblatt",B36)))</formula>
    </cfRule>
  </conditionalFormatting>
  <conditionalFormatting sqref="F37 F40 O37 S45 S47 D55:D57 R55:R58">
    <cfRule type="containsText" dxfId="236" priority="406" operator="containsText" text="Gestiegen">
      <formula>NOT(ISERROR(SEARCH("Gestiegen",D37)))</formula>
    </cfRule>
  </conditionalFormatting>
  <conditionalFormatting sqref="O37:Q37">
    <cfRule type="containsText" dxfId="235" priority="402" operator="containsText" text="Nicht zutreffend">
      <formula>NOT(ISERROR(SEARCH("Nicht zutreffend",O37)))</formula>
    </cfRule>
    <cfRule type="containsText" dxfId="234" priority="403" operator="containsText" text="Keine Daten">
      <formula>NOT(ISERROR(SEARCH("Keine Daten",O37)))</formula>
    </cfRule>
  </conditionalFormatting>
  <conditionalFormatting sqref="I37:N37">
    <cfRule type="containsText" dxfId="233" priority="401" operator="containsText" text="Andere Gefahren">
      <formula>NOT(ISERROR(SEARCH("Andere Gefahren",I37)))</formula>
    </cfRule>
  </conditionalFormatting>
  <conditionalFormatting sqref="B40:E41">
    <cfRule type="containsText" dxfId="232" priority="207" operator="containsText" text="Substitution">
      <formula>NOT(ISERROR(SEARCH("Substitution",B40)))</formula>
    </cfRule>
    <cfRule type="containsText" dxfId="231" priority="400" operator="containsText" text="Risiken">
      <formula>NOT(ISERROR(SEARCH("Risiken",B40)))</formula>
    </cfRule>
  </conditionalFormatting>
  <conditionalFormatting sqref="F40 F37 O37 S45 S47">
    <cfRule type="containsText" dxfId="230" priority="399" operator="containsText" text="Gestiegen">
      <formula>NOT(ISERROR(SEARCH("Gestiegen",F37)))</formula>
    </cfRule>
  </conditionalFormatting>
  <conditionalFormatting sqref="F40:G41">
    <cfRule type="containsText" dxfId="229" priority="396" operator="containsText" text="Keine Daten">
      <formula>NOT(ISERROR(SEARCH("Keine Daten",F40)))</formula>
    </cfRule>
    <cfRule type="containsText" dxfId="228" priority="397" operator="containsText" text="Nicht zutreffend">
      <formula>NOT(ISERROR(SEARCH("Nicht zutreffend",F40)))</formula>
    </cfRule>
  </conditionalFormatting>
  <conditionalFormatting sqref="I40">
    <cfRule type="containsText" dxfId="227" priority="395" operator="containsText" text="Risiken">
      <formula>NOT(ISERROR(SEARCH("Risiken",I40)))</formula>
    </cfRule>
  </conditionalFormatting>
  <conditionalFormatting sqref="D58 M40 B58">
    <cfRule type="cellIs" dxfId="226" priority="394" operator="equal">
      <formula>0</formula>
    </cfRule>
  </conditionalFormatting>
  <conditionalFormatting sqref="B47">
    <cfRule type="containsText" dxfId="225" priority="371" operator="containsText" text="Substitution">
      <formula>NOT(ISERROR(SEARCH("Substitution",B47)))</formula>
    </cfRule>
  </conditionalFormatting>
  <conditionalFormatting sqref="F88 B88 F85 B85 N85 S88 F82 S82 S79 N79 H78:J78 G65:T65 G74:H74 H62:J62 L62:N62 P62:R62 T62 D62:F62 G59:P59 T51:T52 B66:T67 B65:E65 B68 B72:E72 B73:D74 B63:T64 B62 B81:T81 K20:O20 B21 D21:F21 H21:O21 B22:O22 B18:O18 B19 I19:O19 B75:Q75 S75:T75 R59:T59 B53:T57 B58:D58 G58:T58 O68 G72:G73 B70:J70 S68 G68 K68 B71:G71 D68 N88 K77:T77 B76:B79 B82 F79 S85 B60:T61 B43 B44:J44 B49:T50 B48:J48 B46:J46 M44 L46 L48 S45:T48 B45:M45 B47:M47 M70:T70 M71 O71:T71 S72:S73 L74:M74 O72:O73 B6:T14 B16:T17 B15:M15 T15 P15:Q15 B4:M4 B5:Q5 B23:T32 H51:J52 D51:F52 B51:B52 L51:N52 P51:R52 B37:T42 B36:I36 L36 T36 R36 O36 O76:T76 B34:T35 B33:H33 T33">
    <cfRule type="expression" dxfId="224" priority="126">
      <formula>"&lt;&gt;""Bitte wählen"""</formula>
    </cfRule>
  </conditionalFormatting>
  <conditionalFormatting sqref="B45">
    <cfRule type="containsText" dxfId="223" priority="363" operator="containsText" text="Substitution">
      <formula>NOT(ISERROR(SEARCH("Substitution",B45)))</formula>
    </cfRule>
  </conditionalFormatting>
  <conditionalFormatting sqref="F45 F36">
    <cfRule type="containsText" dxfId="222" priority="361" operator="containsText" text="Nicht vorhanden">
      <formula>NOT(ISERROR(SEARCH("Nicht vorhanden",F36)))</formula>
    </cfRule>
  </conditionalFormatting>
  <conditionalFormatting sqref="B45:E46">
    <cfRule type="containsText" dxfId="221" priority="360" operator="containsText" text="Sicherheitsdatenblatt">
      <formula>NOT(ISERROR(SEARCH("Sicherheitsdatenblatt",B45)))</formula>
    </cfRule>
  </conditionalFormatting>
  <conditionalFormatting sqref="B37:E37">
    <cfRule type="containsText" dxfId="220" priority="359" operator="containsText" text="Umwelt und Gesundheit">
      <formula>NOT(ISERROR(SEARCH("Umwelt und Gesundheit",B37)))</formula>
    </cfRule>
  </conditionalFormatting>
  <conditionalFormatting sqref="B47:E48">
    <cfRule type="containsText" dxfId="219" priority="358" operator="containsText" text="Sicherheitsdatenblattes">
      <formula>NOT(ISERROR(SEARCH("Sicherheitsdatenblattes",B47)))</formula>
    </cfRule>
  </conditionalFormatting>
  <conditionalFormatting sqref="M45 M47">
    <cfRule type="containsText" dxfId="218" priority="354" operator="containsText" text="Unf">
      <formula>NOT(ISERROR(SEARCH("Unf",M45)))</formula>
    </cfRule>
  </conditionalFormatting>
  <conditionalFormatting sqref="F40 O37 S45 S47 F37 D55:D57 R55:R58">
    <cfRule type="containsText" dxfId="217" priority="352" operator="containsText" text="Verringert">
      <formula>NOT(ISERROR(SEARCH("Verringert",D37)))</formula>
    </cfRule>
  </conditionalFormatting>
  <conditionalFormatting sqref="B55:B58 N55:N58">
    <cfRule type="containsText" dxfId="216" priority="342" operator="containsText" text="Änderung">
      <formula>NOT(ISERROR(SEARCH("Änderung",B55)))</formula>
    </cfRule>
  </conditionalFormatting>
  <conditionalFormatting sqref="H7:H8 L7:L8 P7:P8 T7 T11 P11 L11:L12 H11:H12 D11:D12 D15 H15 L15 D18 H18 D24 D27:D28 H27:H28 L27 P27 D51:D52 H51:H52 L51:L52 P51:P52 T51:T52 D62 H62 L62 P62 T62 H21 D21 D7:D8 T27">
    <cfRule type="cellIs" dxfId="215" priority="610" operator="greaterThan">
      <formula>30%</formula>
    </cfRule>
  </conditionalFormatting>
  <conditionalFormatting sqref="B62 F62 J62 N62 R62">
    <cfRule type="containsText" dxfId="214" priority="307" operator="containsText" text="Chemikalien">
      <formula>NOT(ISERROR(SEARCH("Chemikalien",B62)))</formula>
    </cfRule>
  </conditionalFormatting>
  <conditionalFormatting sqref="D62 H62 L62 P62 T62 K20:O20 B21 D21:F21 H21:O21 B22:O22 B18:O18 B19 I19:O19 B78 B7:T14 B16:T17 B15:M15 T15 P15:Q15 B23:T28">
    <cfRule type="containsText" dxfId="213" priority="48" operator="containsText" text="null">
      <formula>NOT(ISERROR(SEARCH("null",B7)))</formula>
    </cfRule>
  </conditionalFormatting>
  <conditionalFormatting sqref="K68 S68 F79 S79 S82 F82 F85 S85 S88 F88 D68 E72">
    <cfRule type="containsText" dxfId="212" priority="276" operator="containsText" text="Ja">
      <formula>NOT(ISERROR(SEARCH("Ja",D68)))</formula>
    </cfRule>
  </conditionalFormatting>
  <conditionalFormatting sqref="G68 K68 D68 F79 S79 F85 S85 S88 F88 S68 S82 F82 E72:E73">
    <cfRule type="containsText" dxfId="211" priority="275" operator="containsText" text="Nein">
      <formula>NOT(ISERROR(SEARCH("Nein",D68)))</formula>
    </cfRule>
  </conditionalFormatting>
  <conditionalFormatting sqref="E72:E73">
    <cfRule type="containsText" dxfId="210" priority="274" operator="containsText" text="Verringert">
      <formula>NOT(ISERROR(SEARCH("Verringert",E72)))</formula>
    </cfRule>
  </conditionalFormatting>
  <conditionalFormatting sqref="B81:T81 S88 F88 B88 F85 B85 N85 F82 S82 N79 S79 N88 B78:B79 B82 F79 S85">
    <cfRule type="containsText" dxfId="209" priority="273" operator="containsText" text="Indikator">
      <formula>NOT(ISERROR(SEARCH("Indikator",B78)))</formula>
    </cfRule>
  </conditionalFormatting>
  <conditionalFormatting sqref="N82">
    <cfRule type="expression" dxfId="208" priority="272">
      <formula>"&lt;&gt;""please select"""</formula>
    </cfRule>
  </conditionalFormatting>
  <conditionalFormatting sqref="N82">
    <cfRule type="containsText" dxfId="207" priority="265" operator="containsText" text="null">
      <formula>NOT(ISERROR(SEARCH("null",N82)))</formula>
    </cfRule>
    <cfRule type="containsText" dxfId="206" priority="271" operator="containsText" text="Please select">
      <formula>NOT(ISERROR(SEARCH("Please select",N82)))</formula>
    </cfRule>
  </conditionalFormatting>
  <conditionalFormatting sqref="N82">
    <cfRule type="containsText" dxfId="205" priority="270" operator="containsText" text="yes">
      <formula>NOT(ISERROR(SEARCH("yes",N82)))</formula>
    </cfRule>
  </conditionalFormatting>
  <conditionalFormatting sqref="N82">
    <cfRule type="containsText" dxfId="204" priority="269" operator="containsText" text="no">
      <formula>NOT(ISERROR(SEARCH("no",N82)))</formula>
    </cfRule>
  </conditionalFormatting>
  <conditionalFormatting sqref="N82">
    <cfRule type="containsText" dxfId="203" priority="268" operator="containsText" text="Indicator">
      <formula>NOT(ISERROR(SEARCH("Indicator",N82)))</formula>
    </cfRule>
  </conditionalFormatting>
  <conditionalFormatting sqref="B81:T81 B66:T67 B65:E65 B68 B72:E72 B73:D74 B63:T64 B62 B51:B52 K20:O20 B21 D21:F21 H21:O21 B22:O22 B18:O18 B19 I19:O19 B76 B75:Q75 S75:T75 B53:T57 B58:D58 G58:T58 O68 B70:J70 S68 G68 K68 B71:G71 D68 N88 B78 B82 F79 S85 B60:T61 B43 B44:J44 B49:T50 B48:J48 B46:J46 M44 L46 L48 S45:T48 B45:M45 B47:M47 M70:T70 M71 O71:T71 S72:S73 L74:M74 O72:O73 B6:T14 B16:T17 B15:M15 T15 P15:Q15 B5:Q5 B23:T32 B37:T42 B36:I36 L36 T36 R36 O36 O76:T76 B34:T35 B33:H33 T33">
    <cfRule type="containsText" dxfId="202" priority="49" operator="containsText" text="Bitte wählen">
      <formula>NOT(ISERROR(SEARCH("Bitte wählen",B5)))</formula>
    </cfRule>
  </conditionalFormatting>
  <conditionalFormatting sqref="F82 F88 S88 F85 S85 S82 S79 F79">
    <cfRule type="containsText" dxfId="201" priority="247" operator="containsText" text="Teilweise">
      <formula>NOT(ISERROR(SEARCH("Teilweise",F79)))</formula>
    </cfRule>
  </conditionalFormatting>
  <conditionalFormatting sqref="O68 B68 G68">
    <cfRule type="containsText" dxfId="200" priority="264" operator="containsText" text="Umsetzung">
      <formula>NOT(ISERROR(SEARCH("Umsetzung",B68)))</formula>
    </cfRule>
  </conditionalFormatting>
  <conditionalFormatting sqref="O72:R74">
    <cfRule type="containsText" dxfId="199" priority="263" operator="containsText" text="An">
      <formula>NOT(ISERROR(SEARCH("An",O72)))</formula>
    </cfRule>
  </conditionalFormatting>
  <conditionalFormatting sqref="B72:D72">
    <cfRule type="containsText" dxfId="198" priority="261" operator="containsText" text="Schulung">
      <formula>NOT(ISERROR(SEARCH("Schulung",B72)))</formula>
    </cfRule>
  </conditionalFormatting>
  <conditionalFormatting sqref="B73:D74">
    <cfRule type="containsText" dxfId="197" priority="260" operator="containsText" text="Mitarbeiterstruktur">
      <formula>NOT(ISERROR(SEARCH("Mitarbeiterstruktur",B73)))</formula>
    </cfRule>
  </conditionalFormatting>
  <conditionalFormatting sqref="B65:D65">
    <cfRule type="containsText" dxfId="196" priority="130" operator="containsText" text="0">
      <formula>NOT(ISERROR(SEARCH("0",B65)))</formula>
    </cfRule>
    <cfRule type="containsText" dxfId="195" priority="259" operator="containsText" text="Lieferanten">
      <formula>NOT(ISERROR(SEARCH("Lieferanten",B65)))</formula>
    </cfRule>
  </conditionalFormatting>
  <conditionalFormatting sqref="R62:S62">
    <cfRule type="containsText" dxfId="194" priority="258" operator="containsText" text="weitere">
      <formula>NOT(ISERROR(SEARCH("weitere",R62)))</formula>
    </cfRule>
  </conditionalFormatting>
  <conditionalFormatting sqref="F88 S88 B88 F85 B85 N85 F82 B79 S82 N79 S79 H78:J78 B77 G65:T65 G74:H74 H62:J62 L62:N62 P62:R62 T62 E73 D62:F62 G59:P59 T51:T52 R59:T59 G72:G73 K77:T77 H51:J52 D51:F52 L51:N52 P51:R52">
    <cfRule type="containsText" dxfId="193" priority="616" operator="containsText" text="Bitte wählen">
      <formula>NOT(ISERROR(SEARCH("Bitte wählen",B51)))</formula>
    </cfRule>
  </conditionalFormatting>
  <conditionalFormatting sqref="D62 H62 L62 P62 T62 T51:T52 P51:P52 L51:L52 H51:H52 D51:D52 D27:D28 H27:H28 L27 P27 T27 H18:I18 D18 D24 D15 H15 L15 L11:L12 P11 T11 H11:H12 D11:D12 H7:H8 L7:L8 P7 T7 D21 H21:I21 I19 D7:D8">
    <cfRule type="cellIs" dxfId="192" priority="194" operator="between">
      <formula>10%</formula>
      <formula>0.00001%</formula>
    </cfRule>
  </conditionalFormatting>
  <conditionalFormatting sqref="D62 H62 L62 P62 T62 T51:T53 P51:P52 L51:L52 H51:H52 D51:D52 D27:D28 H27:H28 L27 P27 T27 D24 D18 H18 D15 H15 L15 D11:D12 H11:H12 L11:L12 P11 T11 T7 P7 L7:L8 H7:H8 H21 D21 D7:D8">
    <cfRule type="cellIs" dxfId="191" priority="193" operator="between">
      <formula>(-0.000001%)</formula>
      <formula>(-10%)</formula>
    </cfRule>
  </conditionalFormatting>
  <conditionalFormatting sqref="D51:D52 H51:H52 L51:L52 P51:P52 T51:T52">
    <cfRule type="containsText" dxfId="190" priority="245" operator="containsText" text="null">
      <formula>NOT(ISERROR(SEARCH("null",D51)))</formula>
    </cfRule>
  </conditionalFormatting>
  <conditionalFormatting sqref="E65 S72:T74">
    <cfRule type="cellIs" dxfId="189" priority="250" operator="lessThan">
      <formula>(-30%)</formula>
    </cfRule>
  </conditionalFormatting>
  <conditionalFormatting sqref="E65 S72:T74">
    <cfRule type="cellIs" dxfId="188" priority="252" operator="between">
      <formula>(-10%)</formula>
      <formula>(-30%)</formula>
    </cfRule>
    <cfRule type="cellIs" dxfId="187" priority="255" operator="between">
      <formula>(-10%)</formula>
      <formula>(-1%)</formula>
    </cfRule>
    <cfRule type="cellIs" dxfId="186" priority="281" operator="between">
      <formula>1%</formula>
      <formula>10%</formula>
    </cfRule>
    <cfRule type="cellIs" dxfId="185" priority="364" operator="between">
      <formula>10%</formula>
      <formula>30%</formula>
    </cfRule>
  </conditionalFormatting>
  <conditionalFormatting sqref="R7 T7">
    <cfRule type="containsBlanks" dxfId="184" priority="248">
      <formula>LEN(TRIM(R7))=0</formula>
    </cfRule>
  </conditionalFormatting>
  <conditionalFormatting sqref="H7:H8 L7:L8 P7 T7 T11 P11 L11:L12 L15:L16 H11:H12 D11:D12 D15 H15 H18 D18 D24:D25 D27:D28 H27:H28 L27 P27 D21 H21 D7:D8 T27">
    <cfRule type="containsText" dxfId="183" priority="244" operator="containsText" text="0%">
      <formula>NOT(ISERROR(SEARCH("0%",D7)))</formula>
    </cfRule>
  </conditionalFormatting>
  <conditionalFormatting sqref="B20:J20">
    <cfRule type="expression" dxfId="182" priority="243">
      <formula>"&lt;&gt;""Bitte wählen"""</formula>
    </cfRule>
  </conditionalFormatting>
  <conditionalFormatting sqref="B20:J20">
    <cfRule type="containsText" dxfId="181" priority="241" operator="containsText" text="null">
      <formula>NOT(ISERROR(SEARCH("null",B20)))</formula>
    </cfRule>
  </conditionalFormatting>
  <conditionalFormatting sqref="B20:J20">
    <cfRule type="containsText" dxfId="180" priority="242" operator="containsText" text="Bitte wählen">
      <formula>NOT(ISERROR(SEARCH("Bitte wählen",B20)))</formula>
    </cfRule>
  </conditionalFormatting>
  <conditionalFormatting sqref="P18:T22">
    <cfRule type="expression" dxfId="179" priority="240">
      <formula>"&lt;&gt;""Bitte wählen"""</formula>
    </cfRule>
  </conditionalFormatting>
  <conditionalFormatting sqref="P18:T22">
    <cfRule type="containsText" dxfId="178" priority="238" operator="containsText" text="null">
      <formula>NOT(ISERROR(SEARCH("null",P18)))</formula>
    </cfRule>
  </conditionalFormatting>
  <conditionalFormatting sqref="P18:T22">
    <cfRule type="containsText" dxfId="177" priority="239" operator="containsText" text="Bitte wählen">
      <formula>NOT(ISERROR(SEARCH("Bitte wählen",P18)))</formula>
    </cfRule>
  </conditionalFormatting>
  <conditionalFormatting sqref="B7:T8">
    <cfRule type="containsText" dxfId="176" priority="230" operator="containsText" text="Andere Schadstoffe">
      <formula>NOT(ISERROR(SEARCH("Andere Schadstoffe",B7)))</formula>
    </cfRule>
    <cfRule type="containsText" dxfId="175" priority="231" operator="containsText" text="Schwermetalle">
      <formula>NOT(ISERROR(SEARCH("Schwermetalle",B7)))</formula>
    </cfRule>
    <cfRule type="containsText" dxfId="174" priority="232" operator="containsText" text="PM2,5/PM10">
      <formula>NOT(ISERROR(SEARCH("PM2,5/PM10",B7)))</formula>
    </cfRule>
    <cfRule type="containsText" dxfId="173" priority="233" operator="containsText" text="NMVOC">
      <formula>NOT(ISERROR(SEARCH("NMVOC",B7)))</formula>
    </cfRule>
    <cfRule type="containsText" dxfId="172" priority="234" operator="containsText" text="SO2">
      <formula>NOT(ISERROR(SEARCH("SO2",B7)))</formula>
    </cfRule>
    <cfRule type="containsText" dxfId="171" priority="235" operator="containsText" text="NH3">
      <formula>NOT(ISERROR(SEARCH("NH3",B7)))</formula>
    </cfRule>
    <cfRule type="containsText" dxfId="170" priority="236" operator="containsText" text="Nox">
      <formula>NOT(ISERROR(SEARCH("Nox",B7)))</formula>
    </cfRule>
    <cfRule type="containsText" dxfId="169" priority="237" operator="containsText" text="POPs">
      <formula>NOT(ISERROR(SEARCH("POPs",B7)))</formula>
    </cfRule>
  </conditionalFormatting>
  <conditionalFormatting sqref="B11:T12">
    <cfRule type="containsText" dxfId="168" priority="222" operator="containsText" text="Andere Schadstoffe">
      <formula>NOT(ISERROR(SEARCH("Andere Schadstoffe",B11)))</formula>
    </cfRule>
    <cfRule type="containsText" dxfId="167" priority="223" operator="containsText" text="Phosphorverbindungen">
      <formula>NOT(ISERROR(SEARCH("Phosphorverbindungen",B11)))</formula>
    </cfRule>
    <cfRule type="containsText" dxfId="166" priority="224" operator="containsText" text="Stickstoffverbindungen">
      <formula>NOT(ISERROR(SEARCH("Stickstoffverbindungen",B11)))</formula>
    </cfRule>
    <cfRule type="containsText" dxfId="165" priority="225" operator="containsText" text="Schwermetalle">
      <formula>NOT(ISERROR(SEARCH("Schwermetalle",B11)))</formula>
    </cfRule>
    <cfRule type="containsText" dxfId="164" priority="226" operator="containsText" text="POPs">
      <formula>NOT(ISERROR(SEARCH("POPs",B11)))</formula>
    </cfRule>
    <cfRule type="containsText" dxfId="163" priority="227" operator="containsText" text="AOX">
      <formula>NOT(ISERROR(SEARCH("AOX",B11)))</formula>
    </cfRule>
    <cfRule type="containsText" dxfId="162" priority="228" operator="containsText" text="BOD">
      <formula>NOT(ISERROR(SEARCH("BOD",B11)))</formula>
    </cfRule>
    <cfRule type="containsText" dxfId="161" priority="229" operator="containsText" text="COD">
      <formula>NOT(ISERROR(SEARCH("COD",B11)))</formula>
    </cfRule>
  </conditionalFormatting>
  <conditionalFormatting sqref="B15:L15 N15 R15">
    <cfRule type="containsText" dxfId="160" priority="56" operator="containsText" text="Ab">
      <formula>NOT(ISERROR(SEARCH("Ab",B15)))</formula>
    </cfRule>
  </conditionalFormatting>
  <conditionalFormatting sqref="B18:T18 B21:T21">
    <cfRule type="containsText" dxfId="159" priority="220" operator="containsText" text="Energie">
      <formula>NOT(ISERROR(SEARCH("Energie",B18)))</formula>
    </cfRule>
  </conditionalFormatting>
  <conditionalFormatting sqref="B27:T28">
    <cfRule type="containsText" dxfId="158" priority="214" operator="containsText" text="wasser">
      <formula>NOT(ISERROR(SEARCH("wasser",B27)))</formula>
    </cfRule>
    <cfRule type="containsText" dxfId="157" priority="215" operator="containsText" text="Pentan">
      <formula>NOT(ISERROR(SEARCH("Pentan",B27)))</formula>
    </cfRule>
    <cfRule type="containsText" dxfId="156" priority="216" operator="containsText" text="Tributyl">
      <formula>NOT(ISERROR(SEARCH("Tributyl",B27)))</formula>
    </cfRule>
    <cfRule type="containsText" dxfId="155" priority="217" operator="containsText" text="Benzol">
      <formula>NOT(ISERROR(SEARCH("Benzol",B27)))</formula>
    </cfRule>
    <cfRule type="containsText" dxfId="154" priority="218" operator="containsText" text="Aceton">
      <formula>NOT(ISERROR(SEARCH("Aceton",B27)))</formula>
    </cfRule>
    <cfRule type="containsText" dxfId="153" priority="219" operator="containsText" text="Chemikalien">
      <formula>NOT(ISERROR(SEARCH("Chemikalien",B27)))</formula>
    </cfRule>
  </conditionalFormatting>
  <conditionalFormatting sqref="F28:G28">
    <cfRule type="containsText" dxfId="152" priority="209" operator="containsText" text="u">
      <formula>NOT(ISERROR(SEARCH("u",F28)))</formula>
    </cfRule>
    <cfRule type="containsText" dxfId="151" priority="210" operator="containsText" text="o">
      <formula>NOT(ISERROR(SEARCH("o",F28)))</formula>
    </cfRule>
    <cfRule type="containsText" dxfId="150" priority="211" operator="containsText" text="i">
      <formula>NOT(ISERROR(SEARCH("i",F28)))</formula>
    </cfRule>
    <cfRule type="containsText" dxfId="149" priority="212" operator="containsText" text="e">
      <formula>NOT(ISERROR(SEARCH("e",F28)))</formula>
    </cfRule>
    <cfRule type="containsText" dxfId="148" priority="213" operator="containsText" text="a">
      <formula>NOT(ISERROR(SEARCH("a",F28)))</formula>
    </cfRule>
  </conditionalFormatting>
  <conditionalFormatting sqref="B62:T62">
    <cfRule type="containsText" dxfId="147" priority="612" operator="containsText" text="Energie">
      <formula>NOT(ISERROR(SEARCH("Energie",B62)))</formula>
    </cfRule>
    <cfRule type="containsText" dxfId="146" priority="613" operator="containsText" text="weitere">
      <formula>NOT(ISERROR(SEARCH("weitere",B62)))</formula>
    </cfRule>
    <cfRule type="containsText" dxfId="145" priority="614" operator="containsText" text="Reklamation">
      <formula>NOT(ISERROR(SEARCH("Reklamation",B62)))</formula>
    </cfRule>
    <cfRule type="containsText" dxfId="144" priority="615" operator="containsText" text="Wartung">
      <formula>NOT(ISERROR(SEARCH("Wartung",B62)))</formula>
    </cfRule>
  </conditionalFormatting>
  <conditionalFormatting sqref="N78">
    <cfRule type="expression" dxfId="143" priority="191">
      <formula>"&lt;&gt;""please select"""</formula>
    </cfRule>
  </conditionalFormatting>
  <conditionalFormatting sqref="N78">
    <cfRule type="containsText" dxfId="142" priority="192" operator="containsText" text="Please select">
      <formula>NOT(ISERROR(SEARCH("Please select",N78)))</formula>
    </cfRule>
  </conditionalFormatting>
  <conditionalFormatting sqref="N78">
    <cfRule type="containsText" dxfId="141" priority="190" operator="containsText" text="Indicator">
      <formula>NOT(ISERROR(SEARCH("Indicator",N78)))</formula>
    </cfRule>
  </conditionalFormatting>
  <conditionalFormatting sqref="N78">
    <cfRule type="containsText" dxfId="140" priority="189" operator="containsText" text="null">
      <formula>NOT(ISERROR(SEARCH("null",N78)))</formula>
    </cfRule>
  </conditionalFormatting>
  <conditionalFormatting sqref="B24:C24">
    <cfRule type="containsText" dxfId="139" priority="188" operator="containsText" text="Äquivalente">
      <formula>NOT(ISERROR(SEARCH("Äquivalente",B24)))</formula>
    </cfRule>
  </conditionalFormatting>
  <conditionalFormatting sqref="B57">
    <cfRule type="containsText" dxfId="138" priority="187" operator="containsText" text="Bitte wählen">
      <formula>NOT(ISERROR(SEARCH("Bitte wählen",B57)))</formula>
    </cfRule>
  </conditionalFormatting>
  <conditionalFormatting sqref="D58">
    <cfRule type="containsText" dxfId="137" priority="185" operator="containsText" text="Verringert">
      <formula>NOT(ISERROR(SEARCH("Verringert",D58)))</formula>
    </cfRule>
  </conditionalFormatting>
  <conditionalFormatting sqref="D58">
    <cfRule type="containsText" dxfId="136" priority="186" operator="containsText" text="Gestiegen">
      <formula>NOT(ISERROR(SEARCH("Gestiegen",D58)))</formula>
    </cfRule>
  </conditionalFormatting>
  <conditionalFormatting sqref="T84 R84 O84 M84 T87 I89 D84 I87 F87 B91:J91 O87:P87 F84:G84 G89 B90 M91 T91:U91 G86:I86">
    <cfRule type="expression" dxfId="135" priority="182">
      <formula>"&lt;&gt;""Bitte wählen"""</formula>
    </cfRule>
  </conditionalFormatting>
  <conditionalFormatting sqref="B90">
    <cfRule type="containsText" dxfId="134" priority="168" operator="containsText" text="null">
      <formula>NOT(ISERROR(SEARCH("null",B90)))</formula>
    </cfRule>
  </conditionalFormatting>
  <conditionalFormatting sqref="F84 F87 I87 I89 O84 O87 T87 T84">
    <cfRule type="containsText" dxfId="133" priority="178" operator="containsText" text="Ja">
      <formula>NOT(ISERROR(SEARCH("Ja",F84)))</formula>
    </cfRule>
  </conditionalFormatting>
  <conditionalFormatting sqref="F84 F87 O84 O87 T87 T84 I87 I89">
    <cfRule type="containsText" dxfId="132" priority="177" operator="containsText" text="Nein">
      <formula>NOT(ISERROR(SEARCH("Nein",F84)))</formula>
    </cfRule>
  </conditionalFormatting>
  <conditionalFormatting sqref="B91:J91 T87 T84 R84 O84 M84 I89 D84 I87 F87 O87:P87 F84:G84 G89 B90 M91 T91:U91 G86:I86">
    <cfRule type="containsText" dxfId="131" priority="176" operator="containsText" text="Indikator">
      <formula>NOT(ISERROR(SEARCH("Indikator",B84)))</formula>
    </cfRule>
  </conditionalFormatting>
  <conditionalFormatting sqref="G87">
    <cfRule type="expression" dxfId="130" priority="175">
      <formula>"&lt;&gt;""please select"""</formula>
    </cfRule>
  </conditionalFormatting>
  <conditionalFormatting sqref="G87">
    <cfRule type="containsText" dxfId="129" priority="170" operator="containsText" text="null">
      <formula>NOT(ISERROR(SEARCH("null",G87)))</formula>
    </cfRule>
    <cfRule type="containsText" dxfId="128" priority="174" operator="containsText" text="Please select">
      <formula>NOT(ISERROR(SEARCH("Please select",G87)))</formula>
    </cfRule>
  </conditionalFormatting>
  <conditionalFormatting sqref="G87">
    <cfRule type="containsText" dxfId="127" priority="173" operator="containsText" text="yes">
      <formula>NOT(ISERROR(SEARCH("yes",G87)))</formula>
    </cfRule>
  </conditionalFormatting>
  <conditionalFormatting sqref="G87">
    <cfRule type="containsText" dxfId="126" priority="172" operator="containsText" text="no">
      <formula>NOT(ISERROR(SEARCH("no",G87)))</formula>
    </cfRule>
  </conditionalFormatting>
  <conditionalFormatting sqref="G87">
    <cfRule type="containsText" dxfId="125" priority="171" operator="containsText" text="Indicator">
      <formula>NOT(ISERROR(SEARCH("Indicator",G87)))</formula>
    </cfRule>
  </conditionalFormatting>
  <conditionalFormatting sqref="B91:J91 O87:P87 F84:G84 G89 B90 M91 T91:U91 G86:I86">
    <cfRule type="containsText" dxfId="124" priority="181" operator="containsText" text="Bitte wählen">
      <formula>NOT(ISERROR(SEARCH("Bitte wählen",B84)))</formula>
    </cfRule>
  </conditionalFormatting>
  <conditionalFormatting sqref="I89 T84 T87 O84 O87 I87 F87 F84">
    <cfRule type="containsText" dxfId="123" priority="169" operator="containsText" text="Teilweise">
      <formula>NOT(ISERROR(SEARCH("Teilweise",F84)))</formula>
    </cfRule>
  </conditionalFormatting>
  <conditionalFormatting sqref="T84 T87 R84 O84 M84 I89 D84 I87 F87">
    <cfRule type="containsText" dxfId="122" priority="180" operator="containsText" text="Bitte wählen">
      <formula>NOT(ISERROR(SEARCH("Bitte wählen",D84)))</formula>
    </cfRule>
  </conditionalFormatting>
  <conditionalFormatting sqref="U79 U83 U87 U77 U81 U85 U89">
    <cfRule type="expression" dxfId="121" priority="165">
      <formula>"&lt;&gt;""please select"""</formula>
    </cfRule>
  </conditionalFormatting>
  <conditionalFormatting sqref="U77 U81 U85 U89 U79 U83 U87">
    <cfRule type="containsText" dxfId="120" priority="163" operator="containsText" text="yes">
      <formula>NOT(ISERROR(SEARCH("yes",U77)))</formula>
    </cfRule>
  </conditionalFormatting>
  <conditionalFormatting sqref="U77 U81 U85 U89 U79 U83 U87">
    <cfRule type="containsText" dxfId="119" priority="162" operator="containsText" text="no">
      <formula>NOT(ISERROR(SEARCH("no",U77)))</formula>
    </cfRule>
  </conditionalFormatting>
  <conditionalFormatting sqref="U79 U83 U87 U77 U81 U85 U89">
    <cfRule type="containsText" dxfId="118" priority="161" operator="containsText" text="Indicator">
      <formula>NOT(ISERROR(SEARCH("Indicator",U77)))</formula>
    </cfRule>
  </conditionalFormatting>
  <conditionalFormatting sqref="U79 U83 U87 U77 U81 U85 U89">
    <cfRule type="containsText" dxfId="117" priority="160" operator="containsText" text="partially">
      <formula>NOT(ISERROR(SEARCH("partially",U77)))</formula>
    </cfRule>
  </conditionalFormatting>
  <conditionalFormatting sqref="U79 U83 U87 U77 U81 U85 U89">
    <cfRule type="containsText" dxfId="116" priority="164" operator="containsText" text="Please select">
      <formula>NOT(ISERROR(SEARCH("Please select",U77)))</formula>
    </cfRule>
  </conditionalFormatting>
  <conditionalFormatting sqref="U63 U67 U71 U75 U61 U65 U69 U73">
    <cfRule type="expression" dxfId="115" priority="159">
      <formula>"&lt;&gt;""please select"""</formula>
    </cfRule>
  </conditionalFormatting>
  <conditionalFormatting sqref="U61 U65 U69 U73 U63 U67 U71 U75">
    <cfRule type="containsText" dxfId="114" priority="157" operator="containsText" text="yes">
      <formula>NOT(ISERROR(SEARCH("yes",U61)))</formula>
    </cfRule>
  </conditionalFormatting>
  <conditionalFormatting sqref="U61 U65 U69 U73 U63 U67 U71 U75">
    <cfRule type="containsText" dxfId="113" priority="156" operator="containsText" text="no">
      <formula>NOT(ISERROR(SEARCH("no",U61)))</formula>
    </cfRule>
  </conditionalFormatting>
  <conditionalFormatting sqref="U63 U67 U71 U75 U61 U65 U69 U73">
    <cfRule type="containsText" dxfId="112" priority="155" operator="containsText" text="Indicator">
      <formula>NOT(ISERROR(SEARCH("Indicator",U61)))</formula>
    </cfRule>
  </conditionalFormatting>
  <conditionalFormatting sqref="U63 U67 U71 U75 U61 U65 U69 U73">
    <cfRule type="containsText" dxfId="111" priority="154" operator="containsText" text="partially">
      <formula>NOT(ISERROR(SEARCH("partially",U61)))</formula>
    </cfRule>
  </conditionalFormatting>
  <conditionalFormatting sqref="U63 U67 U71 U75 U61 U65 U69 U73">
    <cfRule type="containsText" dxfId="110" priority="158" operator="containsText" text="Please select">
      <formula>NOT(ISERROR(SEARCH("Please select",U61)))</formula>
    </cfRule>
  </conditionalFormatting>
  <conditionalFormatting sqref="U46 U50 U54 U58 U44 U48 U52 U56">
    <cfRule type="expression" dxfId="109" priority="153">
      <formula>"&lt;&gt;""please select"""</formula>
    </cfRule>
  </conditionalFormatting>
  <conditionalFormatting sqref="U44 U48 U52 U56 U46 U50 U54 U58">
    <cfRule type="containsText" dxfId="108" priority="151" operator="containsText" text="yes">
      <formula>NOT(ISERROR(SEARCH("yes",U44)))</formula>
    </cfRule>
  </conditionalFormatting>
  <conditionalFormatting sqref="U44 U48 U52 U56 U46 U50 U54 U58">
    <cfRule type="containsText" dxfId="107" priority="150" operator="containsText" text="no">
      <formula>NOT(ISERROR(SEARCH("no",U44)))</formula>
    </cfRule>
  </conditionalFormatting>
  <conditionalFormatting sqref="U46 U50 U54 U58 U44 U48 U52 U56">
    <cfRule type="containsText" dxfId="106" priority="149" operator="containsText" text="Indicator">
      <formula>NOT(ISERROR(SEARCH("Indicator",U44)))</formula>
    </cfRule>
  </conditionalFormatting>
  <conditionalFormatting sqref="U46 U50 U54 U58 U44 U48 U52 U56">
    <cfRule type="containsText" dxfId="105" priority="148" operator="containsText" text="partially">
      <formula>NOT(ISERROR(SEARCH("partially",U44)))</formula>
    </cfRule>
  </conditionalFormatting>
  <conditionalFormatting sqref="U46 U50 U54 U58 U44 U48 U52 U56">
    <cfRule type="containsText" dxfId="104" priority="152" operator="containsText" text="Please select">
      <formula>NOT(ISERROR(SEARCH("Please select",U44)))</formula>
    </cfRule>
  </conditionalFormatting>
  <conditionalFormatting sqref="U33 U37 U41 U31 U35 U39">
    <cfRule type="expression" dxfId="103" priority="147">
      <formula>"&lt;&gt;""please select"""</formula>
    </cfRule>
  </conditionalFormatting>
  <conditionalFormatting sqref="U31 U35 U39 U33 U37 U41">
    <cfRule type="containsText" dxfId="102" priority="145" operator="containsText" text="yes">
      <formula>NOT(ISERROR(SEARCH("yes",U31)))</formula>
    </cfRule>
  </conditionalFormatting>
  <conditionalFormatting sqref="U31 U35 U39 U33 U37 U41">
    <cfRule type="containsText" dxfId="101" priority="144" operator="containsText" text="no">
      <formula>NOT(ISERROR(SEARCH("no",U31)))</formula>
    </cfRule>
  </conditionalFormatting>
  <conditionalFormatting sqref="U33 U37 U41 U31 U35 U39">
    <cfRule type="containsText" dxfId="100" priority="143" operator="containsText" text="Indicator">
      <formula>NOT(ISERROR(SEARCH("Indicator",U31)))</formula>
    </cfRule>
  </conditionalFormatting>
  <conditionalFormatting sqref="U33 U37 U41 U31 U35 U39">
    <cfRule type="containsText" dxfId="99" priority="142" operator="containsText" text="partially">
      <formula>NOT(ISERROR(SEARCH("partially",U31)))</formula>
    </cfRule>
  </conditionalFormatting>
  <conditionalFormatting sqref="U33 U37 U41 U31 U35 U39">
    <cfRule type="containsText" dxfId="98" priority="146" operator="containsText" text="Please select">
      <formula>NOT(ISERROR(SEARCH("Please select",U31)))</formula>
    </cfRule>
  </conditionalFormatting>
  <conditionalFormatting sqref="U29">
    <cfRule type="expression" dxfId="97" priority="141">
      <formula>"&lt;&gt;""please select"""</formula>
    </cfRule>
  </conditionalFormatting>
  <conditionalFormatting sqref="U29">
    <cfRule type="containsText" dxfId="96" priority="139" operator="containsText" text="yes">
      <formula>NOT(ISERROR(SEARCH("yes",U29)))</formula>
    </cfRule>
  </conditionalFormatting>
  <conditionalFormatting sqref="U29">
    <cfRule type="containsText" dxfId="95" priority="138" operator="containsText" text="no">
      <formula>NOT(ISERROR(SEARCH("no",U29)))</formula>
    </cfRule>
  </conditionalFormatting>
  <conditionalFormatting sqref="U29">
    <cfRule type="containsText" dxfId="94" priority="137" operator="containsText" text="Indicator">
      <formula>NOT(ISERROR(SEARCH("Indicator",U29)))</formula>
    </cfRule>
  </conditionalFormatting>
  <conditionalFormatting sqref="U29">
    <cfRule type="containsText" dxfId="93" priority="136" operator="containsText" text="partially">
      <formula>NOT(ISERROR(SEARCH("partially",U29)))</formula>
    </cfRule>
  </conditionalFormatting>
  <conditionalFormatting sqref="U29">
    <cfRule type="containsText" dxfId="92" priority="140" operator="containsText" text="Please select">
      <formula>NOT(ISERROR(SEARCH("Please select",U29)))</formula>
    </cfRule>
  </conditionalFormatting>
  <conditionalFormatting sqref="D51:D52 H51:H52 L51:L52 P51:P53 T51:T52">
    <cfRule type="containsText" dxfId="91" priority="133" operator="containsText" text="0%">
      <formula>NOT(ISERROR(SEARCH("0%",D51)))</formula>
    </cfRule>
  </conditionalFormatting>
  <conditionalFormatting sqref="D62 H62 L62 P62 T62 E65">
    <cfRule type="containsText" dxfId="90" priority="257" operator="containsText" text="0">
      <formula>NOT(ISERROR(SEARCH("0",D62)))</formula>
    </cfRule>
  </conditionalFormatting>
  <conditionalFormatting sqref="E65">
    <cfRule type="containsText" dxfId="89" priority="251" operator="containsText" text="null">
      <formula>NOT(ISERROR(SEARCH("null",E65)))</formula>
    </cfRule>
  </conditionalFormatting>
  <conditionalFormatting sqref="E65 S72:T74">
    <cfRule type="cellIs" dxfId="88" priority="617" operator="greaterThan">
      <formula>30%</formula>
    </cfRule>
  </conditionalFormatting>
  <conditionalFormatting sqref="S72:T74">
    <cfRule type="containsText" dxfId="87" priority="47" operator="containsText" text="null">
      <formula>NOT(ISERROR(SEARCH("null",S72)))</formula>
    </cfRule>
  </conditionalFormatting>
  <conditionalFormatting sqref="S75 S72:S73">
    <cfRule type="containsText" dxfId="86" priority="256" operator="containsText" text="0%">
      <formula>NOT(ISERROR(SEARCH("0%",S72)))</formula>
    </cfRule>
  </conditionalFormatting>
  <conditionalFormatting sqref="P15">
    <cfRule type="cellIs" dxfId="85" priority="249" operator="equal">
      <formula>0</formula>
    </cfRule>
  </conditionalFormatting>
  <conditionalFormatting sqref="P15">
    <cfRule type="cellIs" dxfId="84" priority="115" operator="between">
      <formula>30%</formula>
      <formula>10%</formula>
    </cfRule>
  </conditionalFormatting>
  <conditionalFormatting sqref="P15">
    <cfRule type="cellIs" dxfId="83" priority="127" operator="between">
      <formula>(-10%)</formula>
      <formula>(-30%)</formula>
    </cfRule>
  </conditionalFormatting>
  <conditionalFormatting sqref="P15">
    <cfRule type="cellIs" dxfId="82" priority="116" operator="lessThan">
      <formula>(-30%)</formula>
    </cfRule>
  </conditionalFormatting>
  <conditionalFormatting sqref="P15">
    <cfRule type="cellIs" dxfId="81" priority="132" operator="greaterThan">
      <formula>30%</formula>
    </cfRule>
  </conditionalFormatting>
  <conditionalFormatting sqref="P15">
    <cfRule type="cellIs" dxfId="80" priority="114" operator="between">
      <formula>10%</formula>
      <formula>0.00001%</formula>
    </cfRule>
  </conditionalFormatting>
  <conditionalFormatting sqref="P15">
    <cfRule type="cellIs" dxfId="79" priority="113" operator="between">
      <formula>(-0.000001%)</formula>
      <formula>(-10%)</formula>
    </cfRule>
  </conditionalFormatting>
  <conditionalFormatting sqref="P15">
    <cfRule type="containsText" dxfId="78" priority="125" operator="containsText" text="0%">
      <formula>NOT(ISERROR(SEARCH("0%",P15)))</formula>
    </cfRule>
  </conditionalFormatting>
  <conditionalFormatting sqref="P15">
    <cfRule type="containsText" dxfId="77" priority="117" operator="containsText" text="Andere Schadstoffe">
      <formula>NOT(ISERROR(SEARCH("Andere Schadstoffe",P15)))</formula>
    </cfRule>
    <cfRule type="containsText" dxfId="76" priority="118" operator="containsText" text="Phosphorverbindungen">
      <formula>NOT(ISERROR(SEARCH("Phosphorverbindungen",P15)))</formula>
    </cfRule>
    <cfRule type="containsText" dxfId="75" priority="119" operator="containsText" text="Stickstoffverbindungen">
      <formula>NOT(ISERROR(SEARCH("Stickstoffverbindungen",P15)))</formula>
    </cfRule>
    <cfRule type="containsText" dxfId="74" priority="120" operator="containsText" text="Schwermetalle">
      <formula>NOT(ISERROR(SEARCH("Schwermetalle",P15)))</formula>
    </cfRule>
    <cfRule type="containsText" dxfId="73" priority="121" operator="containsText" text="POPs">
      <formula>NOT(ISERROR(SEARCH("POPs",P15)))</formula>
    </cfRule>
    <cfRule type="containsText" dxfId="72" priority="122" operator="containsText" text="AOX">
      <formula>NOT(ISERROR(SEARCH("AOX",P15)))</formula>
    </cfRule>
    <cfRule type="containsText" dxfId="71" priority="123" operator="containsText" text="BOD">
      <formula>NOT(ISERROR(SEARCH("BOD",P15)))</formula>
    </cfRule>
    <cfRule type="containsText" dxfId="70" priority="124" operator="containsText" text="COD">
      <formula>NOT(ISERROR(SEARCH("COD",P15)))</formula>
    </cfRule>
  </conditionalFormatting>
  <conditionalFormatting sqref="R15">
    <cfRule type="containsText" dxfId="69" priority="87" operator="containsText" text="Abfälle">
      <formula>NOT(ISERROR(SEARCH("Abfälle",R15)))</formula>
    </cfRule>
  </conditionalFormatting>
  <conditionalFormatting sqref="R15:S15">
    <cfRule type="expression" dxfId="68" priority="76">
      <formula>"&lt;&gt;""Bitte wählen"""</formula>
    </cfRule>
  </conditionalFormatting>
  <conditionalFormatting sqref="R15:S15">
    <cfRule type="containsText" dxfId="67" priority="77" operator="containsText" text="null">
      <formula>NOT(ISERROR(SEARCH("null",R15)))</formula>
    </cfRule>
  </conditionalFormatting>
  <conditionalFormatting sqref="R15:S15">
    <cfRule type="containsText" dxfId="66" priority="86" operator="containsText" text="Bitte wählen">
      <formula>NOT(ISERROR(SEARCH("Bitte wählen",R15)))</formula>
    </cfRule>
  </conditionalFormatting>
  <conditionalFormatting sqref="R15:S15">
    <cfRule type="containsText" dxfId="65" priority="78" operator="containsText" text="Andere Schadstoffe">
      <formula>NOT(ISERROR(SEARCH("Andere Schadstoffe",R15)))</formula>
    </cfRule>
    <cfRule type="containsText" dxfId="64" priority="79" operator="containsText" text="Phosphorverbindungen">
      <formula>NOT(ISERROR(SEARCH("Phosphorverbindungen",R15)))</formula>
    </cfRule>
    <cfRule type="containsText" dxfId="63" priority="80" operator="containsText" text="Stickstoffverbindungen">
      <formula>NOT(ISERROR(SEARCH("Stickstoffverbindungen",R15)))</formula>
    </cfRule>
    <cfRule type="containsText" dxfId="62" priority="81" operator="containsText" text="Schwermetalle">
      <formula>NOT(ISERROR(SEARCH("Schwermetalle",R15)))</formula>
    </cfRule>
    <cfRule type="containsText" dxfId="61" priority="82" operator="containsText" text="POPs">
      <formula>NOT(ISERROR(SEARCH("POPs",R15)))</formula>
    </cfRule>
    <cfRule type="containsText" dxfId="60" priority="83" operator="containsText" text="AOX">
      <formula>NOT(ISERROR(SEARCH("AOX",R15)))</formula>
    </cfRule>
    <cfRule type="containsText" dxfId="59" priority="84" operator="containsText" text="BOD">
      <formula>NOT(ISERROR(SEARCH("BOD",R15)))</formula>
    </cfRule>
    <cfRule type="containsText" dxfId="58" priority="85" operator="containsText" text="COD">
      <formula>NOT(ISERROR(SEARCH("COD",R15)))</formula>
    </cfRule>
  </conditionalFormatting>
  <conditionalFormatting sqref="T15">
    <cfRule type="cellIs" dxfId="57" priority="75" operator="equal">
      <formula>0</formula>
    </cfRule>
  </conditionalFormatting>
  <conditionalFormatting sqref="T15">
    <cfRule type="cellIs" dxfId="56" priority="62" operator="between">
      <formula>30%</formula>
      <formula>10%</formula>
    </cfRule>
  </conditionalFormatting>
  <conditionalFormatting sqref="T15">
    <cfRule type="cellIs" dxfId="55" priority="73" operator="between">
      <formula>(-10%)</formula>
      <formula>(-30%)</formula>
    </cfRule>
  </conditionalFormatting>
  <conditionalFormatting sqref="T15">
    <cfRule type="cellIs" dxfId="54" priority="63" operator="lessThan">
      <formula>(-30%)</formula>
    </cfRule>
  </conditionalFormatting>
  <conditionalFormatting sqref="T15">
    <cfRule type="cellIs" dxfId="53" priority="74" operator="greaterThan">
      <formula>30%</formula>
    </cfRule>
  </conditionalFormatting>
  <conditionalFormatting sqref="T15">
    <cfRule type="cellIs" dxfId="52" priority="61" operator="between">
      <formula>10%</formula>
      <formula>0.00001%</formula>
    </cfRule>
  </conditionalFormatting>
  <conditionalFormatting sqref="T15">
    <cfRule type="cellIs" dxfId="51" priority="60" operator="between">
      <formula>(-0.000001%)</formula>
      <formula>(-10%)</formula>
    </cfRule>
  </conditionalFormatting>
  <conditionalFormatting sqref="T15">
    <cfRule type="containsText" dxfId="50" priority="72" operator="containsText" text="0%">
      <formula>NOT(ISERROR(SEARCH("0%",T15)))</formula>
    </cfRule>
  </conditionalFormatting>
  <conditionalFormatting sqref="T15">
    <cfRule type="containsText" dxfId="49" priority="64" operator="containsText" text="Andere Schadstoffe">
      <formula>NOT(ISERROR(SEARCH("Andere Schadstoffe",T15)))</formula>
    </cfRule>
    <cfRule type="containsText" dxfId="48" priority="65" operator="containsText" text="Phosphorverbindungen">
      <formula>NOT(ISERROR(SEARCH("Phosphorverbindungen",T15)))</formula>
    </cfRule>
    <cfRule type="containsText" dxfId="47" priority="66" operator="containsText" text="Stickstoffverbindungen">
      <formula>NOT(ISERROR(SEARCH("Stickstoffverbindungen",T15)))</formula>
    </cfRule>
    <cfRule type="containsText" dxfId="46" priority="67" operator="containsText" text="Schwermetalle">
      <formula>NOT(ISERROR(SEARCH("Schwermetalle",T15)))</formula>
    </cfRule>
    <cfRule type="containsText" dxfId="45" priority="68" operator="containsText" text="POPs">
      <formula>NOT(ISERROR(SEARCH("POPs",T15)))</formula>
    </cfRule>
    <cfRule type="containsText" dxfId="44" priority="69" operator="containsText" text="AOX">
      <formula>NOT(ISERROR(SEARCH("AOX",T15)))</formula>
    </cfRule>
    <cfRule type="containsText" dxfId="43" priority="70" operator="containsText" text="BOD">
      <formula>NOT(ISERROR(SEARCH("BOD",T15)))</formula>
    </cfRule>
    <cfRule type="containsText" dxfId="42" priority="71" operator="containsText" text="COD">
      <formula>NOT(ISERROR(SEARCH("COD",T15)))</formula>
    </cfRule>
  </conditionalFormatting>
  <conditionalFormatting sqref="N15:O15">
    <cfRule type="expression" dxfId="41" priority="58">
      <formula>"&lt;&gt;""Bitte wählen"""</formula>
    </cfRule>
  </conditionalFormatting>
  <conditionalFormatting sqref="N15:O15">
    <cfRule type="containsText" dxfId="40" priority="59" operator="containsText" text="null">
      <formula>NOT(ISERROR(SEARCH("null",N15)))</formula>
    </cfRule>
  </conditionalFormatting>
  <conditionalFormatting sqref="N15:O15">
    <cfRule type="containsText" dxfId="39" priority="221" operator="containsText" text="Bitte wählen">
      <formula>NOT(ISERROR(SEARCH("Bitte wählen",N15)))</formula>
    </cfRule>
  </conditionalFormatting>
  <conditionalFormatting sqref="N15:O15">
    <cfRule type="containsText" dxfId="38" priority="57" operator="containsText" text="Abfälle">
      <formula>NOT(ISERROR(SEARCH("Abfälle",N15)))</formula>
    </cfRule>
  </conditionalFormatting>
  <conditionalFormatting sqref="P15">
    <cfRule type="cellIs" dxfId="37" priority="112" operator="equal">
      <formula>0</formula>
    </cfRule>
  </conditionalFormatting>
  <conditionalFormatting sqref="P15">
    <cfRule type="cellIs" dxfId="36" priority="52" operator="between">
      <formula>30%</formula>
      <formula>10%</formula>
    </cfRule>
  </conditionalFormatting>
  <conditionalFormatting sqref="P15">
    <cfRule type="cellIs" dxfId="35" priority="110" operator="between">
      <formula>(-10%)</formula>
      <formula>(-30%)</formula>
    </cfRule>
  </conditionalFormatting>
  <conditionalFormatting sqref="P15">
    <cfRule type="cellIs" dxfId="34" priority="53" operator="lessThan">
      <formula>(-30%)</formula>
    </cfRule>
  </conditionalFormatting>
  <conditionalFormatting sqref="P15">
    <cfRule type="cellIs" dxfId="33" priority="111" operator="greaterThan">
      <formula>30%</formula>
    </cfRule>
  </conditionalFormatting>
  <conditionalFormatting sqref="P15">
    <cfRule type="cellIs" dxfId="32" priority="51" operator="between">
      <formula>10%</formula>
      <formula>0.00001%</formula>
    </cfRule>
  </conditionalFormatting>
  <conditionalFormatting sqref="P15">
    <cfRule type="cellIs" dxfId="31" priority="50" operator="between">
      <formula>(-0.000001%)</formula>
      <formula>(-10%)</formula>
    </cfRule>
  </conditionalFormatting>
  <conditionalFormatting sqref="P15">
    <cfRule type="containsText" dxfId="30" priority="55" operator="containsText" text="0%">
      <formula>NOT(ISERROR(SEARCH("0%",P15)))</formula>
    </cfRule>
  </conditionalFormatting>
  <conditionalFormatting sqref="P15">
    <cfRule type="containsText" dxfId="29" priority="54" operator="containsText" text="waste">
      <formula>NOT(ISERROR(SEARCH("waste",P15)))</formula>
    </cfRule>
  </conditionalFormatting>
  <conditionalFormatting sqref="N3">
    <cfRule type="containsText" dxfId="28" priority="44" operator="containsText" text="decreased">
      <formula>NOT(ISERROR(SEARCH("decreased",N3)))</formula>
    </cfRule>
    <cfRule type="containsText" dxfId="27" priority="45" operator="containsText" text="equal">
      <formula>NOT(ISERROR(SEARCH("equal",N3)))</formula>
    </cfRule>
    <cfRule type="containsText" dxfId="26" priority="46" operator="containsText" text="yes">
      <formula>NOT(ISERROR(SEARCH("yes",N3)))</formula>
    </cfRule>
  </conditionalFormatting>
  <conditionalFormatting sqref="N4:T4">
    <cfRule type="expression" dxfId="25" priority="43">
      <formula>"&lt;&gt;""please select"""</formula>
    </cfRule>
  </conditionalFormatting>
  <conditionalFormatting sqref="R5:T5">
    <cfRule type="expression" dxfId="24" priority="42">
      <formula>"&lt;&gt;""please select"""</formula>
    </cfRule>
  </conditionalFormatting>
  <conditionalFormatting sqref="B79:E80 N79">
    <cfRule type="containsText" dxfId="23" priority="41" operator="containsText" text="Verringerung">
      <formula>NOT(ISERROR(SEARCH("Verringerung",B79)))</formula>
    </cfRule>
  </conditionalFormatting>
  <conditionalFormatting sqref="B82:E83 N82">
    <cfRule type="containsText" dxfId="22" priority="40" operator="containsText" text="Verbesserte Handhabung und Lagerung">
      <formula>NOT(ISERROR(SEARCH("Verbesserte Handhabung und Lagerung",B82)))</formula>
    </cfRule>
  </conditionalFormatting>
  <conditionalFormatting sqref="B85:E86 N85">
    <cfRule type="containsText" dxfId="21" priority="39" operator="containsText" text="Vermeidung">
      <formula>NOT(ISERROR(SEARCH("Vermeidung",B85)))</formula>
    </cfRule>
  </conditionalFormatting>
  <conditionalFormatting sqref="B88:E89 N88">
    <cfRule type="containsText" dxfId="20" priority="38" operator="containsText" text="Nutzen">
      <formula>NOT(ISERROR(SEARCH("Nutzen",B88)))</formula>
    </cfRule>
  </conditionalFormatting>
  <conditionalFormatting sqref="B68 O68">
    <cfRule type="containsText" dxfId="19" priority="33" operator="containsText" text="Neue">
      <formula>NOT(ISERROR(SEARCH("Neue",B68)))</formula>
    </cfRule>
  </conditionalFormatting>
  <conditionalFormatting sqref="J51:K52 F51:G52 B51:C52 N51:O52 R51:S52">
    <cfRule type="containsText" dxfId="18" priority="29" operator="containsText" text="Bitte eingeben">
      <formula>NOT(ISERROR(SEARCH("Bitte eingeben",B51)))</formula>
    </cfRule>
  </conditionalFormatting>
  <conditionalFormatting sqref="J51:K52 F51:G52 B51:C52 N51:O52 R51:S52">
    <cfRule type="cellIs" dxfId="17" priority="28" operator="equal">
      <formula>0</formula>
    </cfRule>
  </conditionalFormatting>
  <conditionalFormatting sqref="F51">
    <cfRule type="containsText" dxfId="16" priority="27" operator="containsText" text="Bitte wählen">
      <formula>NOT(ISERROR(SEARCH("Bitte wählen",F51)))</formula>
    </cfRule>
  </conditionalFormatting>
  <conditionalFormatting sqref="J51">
    <cfRule type="containsText" dxfId="15" priority="26" operator="containsText" text="Bitte wählen">
      <formula>NOT(ISERROR(SEARCH("Bitte wählen",J51)))</formula>
    </cfRule>
  </conditionalFormatting>
  <conditionalFormatting sqref="N51">
    <cfRule type="containsText" dxfId="14" priority="25" operator="containsText" text="Bitte wählen">
      <formula>NOT(ISERROR(SEARCH("Bitte wählen",N51)))</formula>
    </cfRule>
  </conditionalFormatting>
  <conditionalFormatting sqref="R51">
    <cfRule type="containsText" dxfId="13" priority="24" operator="containsText" text="Bitte wählen">
      <formula>NOT(ISERROR(SEARCH("Bitte wählen",R51)))</formula>
    </cfRule>
  </conditionalFormatting>
  <conditionalFormatting sqref="R52">
    <cfRule type="containsText" dxfId="12" priority="23" operator="containsText" text="Bitte wählen">
      <formula>NOT(ISERROR(SEARCH("Bitte wählen",R52)))</formula>
    </cfRule>
  </conditionalFormatting>
  <conditionalFormatting sqref="N52">
    <cfRule type="containsText" dxfId="11" priority="22" operator="containsText" text="Bitte wählen">
      <formula>NOT(ISERROR(SEARCH("Bitte wählen",N52)))</formula>
    </cfRule>
  </conditionalFormatting>
  <conditionalFormatting sqref="N51">
    <cfRule type="containsText" dxfId="10" priority="21" operator="containsText" text="Bitte wählen">
      <formula>NOT(ISERROR(SEARCH("Bitte wählen",N51)))</formula>
    </cfRule>
  </conditionalFormatting>
  <conditionalFormatting sqref="R51">
    <cfRule type="containsText" dxfId="9" priority="20" operator="containsText" text="Bitte wählen">
      <formula>NOT(ISERROR(SEARCH("Bitte wählen",R51)))</formula>
    </cfRule>
  </conditionalFormatting>
  <conditionalFormatting sqref="J52">
    <cfRule type="containsText" dxfId="8" priority="19" operator="containsText" text="Bitte wählen">
      <formula>NOT(ISERROR(SEARCH("Bitte wählen",J52)))</formula>
    </cfRule>
  </conditionalFormatting>
  <conditionalFormatting sqref="F52">
    <cfRule type="containsText" dxfId="7" priority="18" operator="containsText" text="Bitte wählen">
      <formula>NOT(ISERROR(SEARCH("Bitte wählen",F52)))</formula>
    </cfRule>
  </conditionalFormatting>
  <conditionalFormatting sqref="B52">
    <cfRule type="containsText" dxfId="6" priority="17" operator="containsText" text="Bitte wählen">
      <formula>NOT(ISERROR(SEARCH("Bitte wählen",B52)))</formula>
    </cfRule>
  </conditionalFormatting>
  <conditionalFormatting sqref="B52">
    <cfRule type="containsText" dxfId="5" priority="16" operator="containsText" text="Bitte wählen">
      <formula>NOT(ISERROR(SEARCH("Bitte wählen",B52)))</formula>
    </cfRule>
  </conditionalFormatting>
  <conditionalFormatting sqref="N52">
    <cfRule type="containsText" dxfId="4" priority="15" operator="containsText" text="Bitte wählen">
      <formula>NOT(ISERROR(SEARCH("Bitte wählen",N52)))</formula>
    </cfRule>
  </conditionalFormatting>
  <conditionalFormatting sqref="R52">
    <cfRule type="containsText" dxfId="3" priority="14" operator="containsText" text="Bitte wählen">
      <formula>NOT(ISERROR(SEARCH("Bitte wählen",R52)))</formula>
    </cfRule>
  </conditionalFormatting>
  <conditionalFormatting sqref="L36:S36">
    <cfRule type="containsText" dxfId="2" priority="2" operator="containsText" text="Bitte eingeben">
      <formula>NOT(ISERROR(SEARCH("Bitte eingeben",L36)))</formula>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62" operator="containsText" id="{D73E842D-5909-427B-8D08-3346350D7DD0}">
            <xm:f>NOT(ISERROR(SEARCH(Hours,B72)))</xm:f>
            <xm:f>Hours</xm:f>
            <x14:dxf>
              <fill>
                <patternFill>
                  <bgColor theme="0" tint="-0.14996795556505021"/>
                </patternFill>
              </fill>
            </x14:dxf>
          </x14:cfRule>
          <xm:sqref>B72:D72</xm:sqref>
        </x14:conditionalFormatting>
        <x14:conditionalFormatting xmlns:xm="http://schemas.microsoft.com/office/excel/2006/main">
          <x14:cfRule type="containsText" priority="3" operator="containsText" id="{DF03852E-2B07-4904-91C6-4F3E9E9626C3}">
            <xm:f>NOT(ISERROR(SEARCH(0,B51)))</xm:f>
            <xm:f>0</xm:f>
            <x14:dxf>
              <font>
                <color theme="0"/>
              </font>
              <fill>
                <patternFill>
                  <bgColor theme="0"/>
                </patternFill>
              </fill>
            </x14:dxf>
          </x14:cfRule>
          <xm:sqref>J52:K52 B52:C52 F52:G52 N51:O52 R51:S52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2"/>
  </sheetPr>
  <dimension ref="B1:H38"/>
  <sheetViews>
    <sheetView showGridLines="0" showRowColHeaders="0" zoomScale="115" zoomScaleNormal="115" workbookViewId="0">
      <selection activeCell="C3" sqref="C3:D3"/>
    </sheetView>
  </sheetViews>
  <sheetFormatPr baseColWidth="10" defaultColWidth="11.42578125" defaultRowHeight="12.75" x14ac:dyDescent="0.2"/>
  <cols>
    <col min="1" max="2" width="3.140625" style="230" customWidth="1"/>
    <col min="3" max="3" width="15.85546875" style="230" customWidth="1"/>
    <col min="4" max="4" width="4.42578125" style="230" customWidth="1"/>
    <col min="5" max="5" width="11.42578125" style="230"/>
    <col min="6" max="6" width="13.140625" style="230" customWidth="1"/>
    <col min="7" max="7" width="11.85546875" style="230" customWidth="1"/>
    <col min="8" max="8" width="12.5703125" style="230" customWidth="1"/>
    <col min="9" max="16384" width="11.42578125" style="230"/>
  </cols>
  <sheetData>
    <row r="1" spans="2:8" ht="13.5" thickBot="1" x14ac:dyDescent="0.25"/>
    <row r="2" spans="2:8" x14ac:dyDescent="0.2">
      <c r="B2" s="285"/>
      <c r="C2" s="286"/>
      <c r="D2" s="286"/>
      <c r="E2" s="286"/>
      <c r="F2" s="286"/>
      <c r="G2" s="286"/>
      <c r="H2" s="287"/>
    </row>
    <row r="3" spans="2:8" ht="23.25" x14ac:dyDescent="0.35">
      <c r="B3" s="288"/>
      <c r="C3" s="659" t="s">
        <v>53</v>
      </c>
      <c r="D3" s="659"/>
      <c r="E3" s="333"/>
      <c r="F3" s="33"/>
      <c r="G3" s="33"/>
      <c r="H3" s="289"/>
    </row>
    <row r="4" spans="2:8" x14ac:dyDescent="0.2">
      <c r="B4" s="288"/>
      <c r="C4" s="33"/>
      <c r="D4" s="33"/>
      <c r="E4" s="33"/>
      <c r="F4" s="33"/>
      <c r="G4" s="33"/>
      <c r="H4" s="289"/>
    </row>
    <row r="5" spans="2:8" ht="15" customHeight="1" x14ac:dyDescent="0.2">
      <c r="B5" s="288"/>
      <c r="C5" s="341" t="s">
        <v>54</v>
      </c>
      <c r="D5" s="342"/>
      <c r="E5" s="33"/>
      <c r="F5" s="33"/>
      <c r="G5" s="33"/>
      <c r="H5" s="289"/>
    </row>
    <row r="6" spans="2:8" ht="15.75" thickBot="1" x14ac:dyDescent="0.3">
      <c r="B6" s="288"/>
      <c r="C6" s="343" t="s">
        <v>55</v>
      </c>
      <c r="D6" s="343"/>
      <c r="E6" s="344"/>
      <c r="F6" s="55"/>
      <c r="G6" s="55"/>
      <c r="H6" s="289"/>
    </row>
    <row r="7" spans="2:8" x14ac:dyDescent="0.2">
      <c r="B7" s="288"/>
      <c r="C7" s="55"/>
      <c r="D7" s="55"/>
      <c r="E7" s="55"/>
      <c r="F7" s="55"/>
      <c r="G7" s="55"/>
      <c r="H7" s="289"/>
    </row>
    <row r="8" spans="2:8" x14ac:dyDescent="0.2">
      <c r="B8" s="288"/>
      <c r="C8" s="55" t="s">
        <v>241</v>
      </c>
      <c r="D8" s="55"/>
      <c r="E8" s="55"/>
      <c r="F8" s="55"/>
      <c r="G8" s="55"/>
      <c r="H8" s="289"/>
    </row>
    <row r="9" spans="2:8" x14ac:dyDescent="0.2">
      <c r="B9" s="288"/>
      <c r="C9" s="55" t="s">
        <v>13</v>
      </c>
      <c r="D9" s="55"/>
      <c r="E9" s="55"/>
      <c r="F9" s="55"/>
      <c r="G9" s="55"/>
      <c r="H9" s="289"/>
    </row>
    <row r="10" spans="2:8" x14ac:dyDescent="0.2">
      <c r="B10" s="288"/>
      <c r="C10" s="55" t="s">
        <v>9</v>
      </c>
      <c r="D10" s="55"/>
      <c r="E10" s="55"/>
      <c r="F10" s="55"/>
      <c r="G10" s="55"/>
      <c r="H10" s="289"/>
    </row>
    <row r="11" spans="2:8" x14ac:dyDescent="0.2">
      <c r="B11" s="288"/>
      <c r="C11" s="33" t="s">
        <v>10</v>
      </c>
      <c r="D11" s="33"/>
      <c r="E11" s="33"/>
      <c r="F11" s="33"/>
      <c r="G11" s="33"/>
      <c r="H11" s="289"/>
    </row>
    <row r="12" spans="2:8" x14ac:dyDescent="0.2">
      <c r="B12" s="288"/>
      <c r="C12" s="660" t="s">
        <v>11</v>
      </c>
      <c r="D12" s="660"/>
      <c r="E12" s="660"/>
      <c r="F12" s="33"/>
      <c r="G12" s="33"/>
      <c r="H12" s="289"/>
    </row>
    <row r="13" spans="2:8" x14ac:dyDescent="0.2">
      <c r="B13" s="288"/>
      <c r="C13" s="33"/>
      <c r="D13" s="33"/>
      <c r="E13" s="33"/>
      <c r="F13" s="33"/>
      <c r="G13" s="33"/>
      <c r="H13" s="289"/>
    </row>
    <row r="14" spans="2:8" ht="15.75" thickBot="1" x14ac:dyDescent="0.3">
      <c r="B14" s="288"/>
      <c r="C14" s="345" t="s">
        <v>56</v>
      </c>
      <c r="D14" s="344"/>
      <c r="E14" s="344"/>
      <c r="F14" s="33"/>
      <c r="G14" s="33"/>
      <c r="H14" s="289"/>
    </row>
    <row r="15" spans="2:8" x14ac:dyDescent="0.2">
      <c r="B15" s="288"/>
      <c r="C15" s="33"/>
      <c r="D15" s="33"/>
      <c r="E15" s="33"/>
      <c r="F15" s="33"/>
      <c r="G15" s="33"/>
      <c r="H15" s="289"/>
    </row>
    <row r="16" spans="2:8" x14ac:dyDescent="0.2">
      <c r="B16" s="288"/>
      <c r="C16" s="33" t="s">
        <v>242</v>
      </c>
      <c r="D16" s="33"/>
      <c r="E16" s="33"/>
      <c r="F16" s="33"/>
      <c r="G16" s="33"/>
      <c r="H16" s="289"/>
    </row>
    <row r="17" spans="2:8" x14ac:dyDescent="0.2">
      <c r="B17" s="288"/>
      <c r="C17" s="33" t="s">
        <v>0</v>
      </c>
      <c r="D17" s="33"/>
      <c r="E17" s="33"/>
      <c r="F17" s="33"/>
      <c r="G17" s="33"/>
      <c r="H17" s="289"/>
    </row>
    <row r="18" spans="2:8" x14ac:dyDescent="0.2">
      <c r="B18" s="288"/>
      <c r="C18" s="33" t="s">
        <v>1</v>
      </c>
      <c r="D18" s="33"/>
      <c r="E18" s="33"/>
      <c r="F18" s="33"/>
      <c r="G18" s="33"/>
      <c r="H18" s="289"/>
    </row>
    <row r="19" spans="2:8" x14ac:dyDescent="0.2">
      <c r="B19" s="288"/>
      <c r="C19" s="33" t="s">
        <v>2</v>
      </c>
      <c r="D19" s="33"/>
      <c r="E19" s="33"/>
      <c r="F19" s="33"/>
      <c r="G19" s="33"/>
      <c r="H19" s="289"/>
    </row>
    <row r="20" spans="2:8" x14ac:dyDescent="0.2">
      <c r="B20" s="288"/>
      <c r="C20" s="660" t="s">
        <v>27</v>
      </c>
      <c r="D20" s="660"/>
      <c r="E20" s="33"/>
      <c r="F20" s="33"/>
      <c r="G20" s="33"/>
      <c r="H20" s="289"/>
    </row>
    <row r="21" spans="2:8" x14ac:dyDescent="0.2">
      <c r="B21" s="288"/>
      <c r="C21" s="33"/>
      <c r="D21" s="33"/>
      <c r="E21" s="33"/>
      <c r="F21" s="33"/>
      <c r="G21" s="33"/>
      <c r="H21" s="289"/>
    </row>
    <row r="22" spans="2:8" ht="15.75" thickBot="1" x14ac:dyDescent="0.3">
      <c r="B22" s="288"/>
      <c r="C22" s="346" t="s">
        <v>57</v>
      </c>
      <c r="D22" s="344"/>
      <c r="E22" s="344"/>
      <c r="F22" s="33"/>
      <c r="G22" s="33"/>
      <c r="H22" s="289"/>
    </row>
    <row r="23" spans="2:8" x14ac:dyDescent="0.2">
      <c r="B23" s="288"/>
      <c r="C23" s="33"/>
      <c r="D23" s="33"/>
      <c r="E23" s="33"/>
      <c r="F23" s="33"/>
      <c r="G23" s="33"/>
      <c r="H23" s="289"/>
    </row>
    <row r="24" spans="2:8" x14ac:dyDescent="0.2">
      <c r="B24" s="288"/>
      <c r="C24" s="33" t="s">
        <v>243</v>
      </c>
      <c r="D24" s="33"/>
      <c r="E24" s="33"/>
      <c r="F24" s="33"/>
      <c r="G24" s="33"/>
      <c r="H24" s="289"/>
    </row>
    <row r="25" spans="2:8" x14ac:dyDescent="0.2">
      <c r="B25" s="288"/>
      <c r="C25" s="33" t="s">
        <v>237</v>
      </c>
      <c r="D25" s="33"/>
      <c r="E25" s="33"/>
      <c r="F25" s="33"/>
      <c r="G25" s="33"/>
      <c r="H25" s="289"/>
    </row>
    <row r="26" spans="2:8" x14ac:dyDescent="0.2">
      <c r="B26" s="288"/>
      <c r="C26" s="33" t="s">
        <v>3</v>
      </c>
      <c r="D26" s="33"/>
      <c r="E26" s="33"/>
      <c r="F26" s="33"/>
      <c r="G26" s="33"/>
      <c r="H26" s="289"/>
    </row>
    <row r="27" spans="2:8" x14ac:dyDescent="0.2">
      <c r="B27" s="288"/>
      <c r="C27" s="33" t="s">
        <v>4</v>
      </c>
      <c r="D27" s="33"/>
      <c r="E27" s="33"/>
      <c r="F27" s="33"/>
      <c r="G27" s="33"/>
      <c r="H27" s="289"/>
    </row>
    <row r="28" spans="2:8" x14ac:dyDescent="0.2">
      <c r="B28" s="288"/>
      <c r="C28" s="33" t="s">
        <v>5</v>
      </c>
      <c r="D28" s="33"/>
      <c r="E28" s="33"/>
      <c r="F28" s="33"/>
      <c r="G28" s="33"/>
      <c r="H28" s="289"/>
    </row>
    <row r="29" spans="2:8" x14ac:dyDescent="0.2">
      <c r="B29" s="288"/>
      <c r="C29" s="660" t="s">
        <v>12</v>
      </c>
      <c r="D29" s="660"/>
      <c r="E29" s="33"/>
      <c r="F29" s="33"/>
      <c r="G29" s="33"/>
      <c r="H29" s="289"/>
    </row>
    <row r="30" spans="2:8" ht="18" customHeight="1" x14ac:dyDescent="0.2">
      <c r="B30" s="288"/>
      <c r="C30" s="33"/>
      <c r="D30" s="33"/>
      <c r="E30" s="33"/>
      <c r="F30" s="33"/>
      <c r="G30" s="33"/>
      <c r="H30" s="289"/>
    </row>
    <row r="31" spans="2:8" ht="15.75" thickBot="1" x14ac:dyDescent="0.3">
      <c r="B31" s="288"/>
      <c r="C31" s="343" t="s">
        <v>59</v>
      </c>
      <c r="D31" s="344"/>
      <c r="E31" s="344"/>
      <c r="F31" s="344"/>
      <c r="G31" s="344"/>
      <c r="H31" s="349"/>
    </row>
    <row r="32" spans="2:8" ht="12.75" customHeight="1" x14ac:dyDescent="0.25">
      <c r="B32" s="288"/>
      <c r="C32" s="347"/>
      <c r="D32" s="347"/>
      <c r="E32" s="347"/>
      <c r="F32" s="347"/>
      <c r="G32" s="347"/>
      <c r="H32" s="348"/>
    </row>
    <row r="33" spans="2:8" ht="14.25" customHeight="1" x14ac:dyDescent="0.2">
      <c r="B33" s="288"/>
      <c r="C33" s="661" t="s">
        <v>28</v>
      </c>
      <c r="D33" s="661"/>
      <c r="E33" s="661"/>
      <c r="F33" s="334"/>
      <c r="G33" s="334"/>
      <c r="H33" s="335"/>
    </row>
    <row r="34" spans="2:8" ht="15" customHeight="1" x14ac:dyDescent="0.2">
      <c r="B34" s="288"/>
      <c r="C34" s="658" t="s">
        <v>30</v>
      </c>
      <c r="D34" s="658"/>
      <c r="E34" s="658"/>
      <c r="F34" s="658"/>
      <c r="G34" s="658"/>
      <c r="H34" s="336"/>
    </row>
    <row r="35" spans="2:8" ht="15" customHeight="1" x14ac:dyDescent="0.2">
      <c r="B35" s="288"/>
      <c r="C35" s="656" t="s">
        <v>216</v>
      </c>
      <c r="D35" s="656"/>
      <c r="E35" s="657" t="s">
        <v>29</v>
      </c>
      <c r="F35" s="657"/>
      <c r="G35" s="337"/>
      <c r="H35" s="336"/>
    </row>
    <row r="36" spans="2:8" ht="13.5" customHeight="1" thickBot="1" x14ac:dyDescent="0.25">
      <c r="B36" s="290"/>
      <c r="C36" s="338"/>
      <c r="D36" s="338"/>
      <c r="E36" s="338"/>
      <c r="F36" s="338"/>
      <c r="G36" s="338"/>
      <c r="H36" s="339"/>
    </row>
    <row r="37" spans="2:8" ht="5.25" customHeight="1" x14ac:dyDescent="0.2"/>
    <row r="38" spans="2:8" x14ac:dyDescent="0.2">
      <c r="H38" s="340" t="s">
        <v>234</v>
      </c>
    </row>
  </sheetData>
  <sheetProtection password="B9A2" sheet="1" objects="1" scenarios="1" selectLockedCells="1"/>
  <mergeCells count="8">
    <mergeCell ref="C35:D35"/>
    <mergeCell ref="E35:F35"/>
    <mergeCell ref="C34:G34"/>
    <mergeCell ref="C3:D3"/>
    <mergeCell ref="C29:D29"/>
    <mergeCell ref="C20:D20"/>
    <mergeCell ref="C12:E12"/>
    <mergeCell ref="C33:E33"/>
  </mergeCells>
  <hyperlinks>
    <hyperlink ref="C12" r:id="rId1"/>
    <hyperlink ref="C29" r:id="rId2"/>
    <hyperlink ref="C20" r:id="rId3"/>
    <hyperlink ref="C33" r:id="rId4"/>
    <hyperlink ref="C34" r:id="rId5"/>
  </hyperlinks>
  <pageMargins left="0.7" right="0.7" top="0.78740157499999996" bottom="0.78740157499999996" header="0.3" footer="0.3"/>
  <pageSetup paperSize="9" orientation="portrait"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Q65"/>
  <sheetViews>
    <sheetView topLeftCell="A52" workbookViewId="0">
      <selection activeCell="D5" sqref="D5"/>
    </sheetView>
  </sheetViews>
  <sheetFormatPr baseColWidth="10" defaultRowHeight="12.75" x14ac:dyDescent="0.2"/>
  <cols>
    <col min="3" max="3" width="16.5703125" bestFit="1" customWidth="1"/>
    <col min="4" max="4" width="13.85546875" bestFit="1" customWidth="1"/>
    <col min="5" max="5" width="18.7109375" bestFit="1" customWidth="1"/>
    <col min="6" max="6" width="19.7109375" bestFit="1" customWidth="1"/>
    <col min="7" max="7" width="15.85546875" bestFit="1" customWidth="1"/>
    <col min="8" max="8" width="20.140625" bestFit="1" customWidth="1"/>
    <col min="11" max="11" width="12" bestFit="1" customWidth="1"/>
  </cols>
  <sheetData>
    <row r="1" spans="1:17" s="20" customFormat="1" ht="15.95" customHeight="1" x14ac:dyDescent="0.2">
      <c r="A1" s="664" t="s">
        <v>82</v>
      </c>
      <c r="B1" s="664"/>
      <c r="C1" s="664"/>
      <c r="D1" s="24"/>
      <c r="E1" s="24"/>
      <c r="F1" s="664" t="s">
        <v>83</v>
      </c>
      <c r="G1" s="664"/>
      <c r="H1" s="664"/>
      <c r="I1" s="24"/>
      <c r="J1" s="24"/>
      <c r="K1" s="665" t="s">
        <v>84</v>
      </c>
      <c r="L1" s="665"/>
      <c r="M1" s="665"/>
      <c r="N1" s="24"/>
      <c r="O1" s="666" t="s">
        <v>15</v>
      </c>
      <c r="P1" s="666"/>
      <c r="Q1" s="666"/>
    </row>
    <row r="2" spans="1:17" s="22" customFormat="1" ht="15.95" customHeight="1" x14ac:dyDescent="0.2">
      <c r="A2" s="27" t="s">
        <v>81</v>
      </c>
      <c r="B2" s="25"/>
      <c r="C2" s="25"/>
      <c r="D2" s="25"/>
      <c r="E2" s="25"/>
      <c r="F2" s="27" t="s">
        <v>81</v>
      </c>
      <c r="G2" s="25"/>
      <c r="H2" s="25"/>
      <c r="I2" s="25"/>
      <c r="J2" s="25"/>
      <c r="K2" s="27" t="s">
        <v>81</v>
      </c>
      <c r="L2" s="25"/>
      <c r="M2" s="25"/>
      <c r="N2" s="25"/>
      <c r="O2" s="25" t="s">
        <v>81</v>
      </c>
      <c r="P2" s="25"/>
      <c r="Q2" s="25"/>
    </row>
    <row r="3" spans="1:17" s="22" customFormat="1" ht="15.95" customHeight="1" x14ac:dyDescent="0.2">
      <c r="A3" s="25" t="s">
        <v>26</v>
      </c>
      <c r="B3" s="25"/>
      <c r="C3" s="25"/>
      <c r="D3" s="25"/>
      <c r="E3" s="25"/>
      <c r="F3" s="25" t="s">
        <v>22</v>
      </c>
      <c r="G3" s="25"/>
      <c r="H3" s="25"/>
      <c r="I3" s="25"/>
      <c r="J3" s="25"/>
      <c r="K3" s="25" t="s">
        <v>78</v>
      </c>
      <c r="L3" s="25"/>
      <c r="M3" s="25"/>
      <c r="N3" s="25"/>
      <c r="O3" s="25" t="s">
        <v>126</v>
      </c>
      <c r="P3" s="25"/>
      <c r="Q3" s="25"/>
    </row>
    <row r="4" spans="1:17" s="22" customFormat="1" ht="15.95" customHeight="1" x14ac:dyDescent="0.3">
      <c r="A4" s="25" t="s">
        <v>17</v>
      </c>
      <c r="B4" s="25"/>
      <c r="C4" s="25"/>
      <c r="D4" s="25"/>
      <c r="E4" s="25"/>
      <c r="F4" s="25" t="s">
        <v>23</v>
      </c>
      <c r="G4" s="25"/>
      <c r="H4" s="25"/>
      <c r="I4" s="25"/>
      <c r="J4" s="25"/>
      <c r="K4" s="25" t="s">
        <v>79</v>
      </c>
      <c r="L4" s="25"/>
      <c r="M4" s="25"/>
      <c r="N4" s="25"/>
      <c r="O4" s="25" t="s">
        <v>114</v>
      </c>
      <c r="P4" s="25"/>
      <c r="Q4" s="25"/>
    </row>
    <row r="5" spans="1:17" s="22" customFormat="1" ht="15.95" customHeight="1" x14ac:dyDescent="0.3">
      <c r="A5" s="25" t="s">
        <v>18</v>
      </c>
      <c r="B5" s="25"/>
      <c r="C5" s="25"/>
      <c r="D5" s="25"/>
      <c r="E5" s="25"/>
      <c r="F5" s="25" t="s">
        <v>24</v>
      </c>
      <c r="G5" s="25"/>
      <c r="H5" s="25"/>
      <c r="I5" s="25"/>
      <c r="J5" s="25"/>
      <c r="K5" s="25"/>
      <c r="L5" s="25"/>
      <c r="M5" s="25"/>
      <c r="N5" s="25"/>
      <c r="O5" s="25" t="s">
        <v>125</v>
      </c>
      <c r="P5" s="25"/>
      <c r="Q5" s="25"/>
    </row>
    <row r="6" spans="1:17" s="22" customFormat="1" ht="15.95" customHeight="1" x14ac:dyDescent="0.2">
      <c r="A6" s="25" t="s">
        <v>19</v>
      </c>
      <c r="B6" s="25"/>
      <c r="C6" s="25"/>
      <c r="D6" s="25"/>
      <c r="E6" s="25"/>
      <c r="F6" s="25" t="s">
        <v>21</v>
      </c>
      <c r="G6" s="25"/>
      <c r="H6" s="25"/>
      <c r="I6" s="25"/>
      <c r="J6" s="25"/>
      <c r="K6" s="25"/>
      <c r="L6" s="25"/>
      <c r="M6" s="25"/>
      <c r="N6" s="25"/>
      <c r="O6" s="25" t="s">
        <v>116</v>
      </c>
      <c r="P6" s="25"/>
      <c r="Q6" s="25"/>
    </row>
    <row r="7" spans="1:17" s="22" customFormat="1" ht="15.95" customHeight="1" x14ac:dyDescent="0.2">
      <c r="A7" s="25" t="s">
        <v>20</v>
      </c>
      <c r="B7" s="25"/>
      <c r="C7" s="25"/>
      <c r="D7" s="25"/>
      <c r="E7" s="25"/>
      <c r="F7" s="25" t="s">
        <v>77</v>
      </c>
      <c r="G7" s="25"/>
      <c r="H7" s="25"/>
      <c r="I7" s="25"/>
      <c r="J7" s="25"/>
      <c r="K7" s="25"/>
      <c r="L7" s="25"/>
      <c r="M7" s="25"/>
      <c r="N7" s="25"/>
      <c r="O7" s="25"/>
      <c r="P7" s="25"/>
      <c r="Q7" s="25"/>
    </row>
    <row r="8" spans="1:17" s="22" customFormat="1" ht="15.95" customHeight="1" x14ac:dyDescent="0.2">
      <c r="A8" s="25" t="s">
        <v>21</v>
      </c>
      <c r="B8" s="25"/>
      <c r="C8" s="25"/>
      <c r="D8" s="25"/>
      <c r="E8" s="25"/>
      <c r="F8" s="25" t="s">
        <v>117</v>
      </c>
      <c r="G8" s="25"/>
      <c r="H8" s="25"/>
      <c r="I8" s="25"/>
      <c r="J8" s="25"/>
      <c r="K8" s="25"/>
      <c r="L8" s="25"/>
      <c r="M8" s="25"/>
      <c r="N8" s="25"/>
      <c r="O8" s="25"/>
      <c r="P8" s="25"/>
      <c r="Q8" s="25"/>
    </row>
    <row r="9" spans="1:17" s="22" customFormat="1" ht="15.95" customHeight="1" x14ac:dyDescent="0.2">
      <c r="A9" s="25" t="s">
        <v>77</v>
      </c>
      <c r="B9" s="25"/>
      <c r="C9" s="25"/>
      <c r="D9" s="25"/>
      <c r="E9" s="25"/>
      <c r="F9" s="25" t="s">
        <v>118</v>
      </c>
      <c r="G9" s="25"/>
      <c r="H9" s="25"/>
      <c r="I9" s="25"/>
      <c r="J9" s="25"/>
      <c r="K9" s="25"/>
      <c r="L9" s="25"/>
      <c r="M9" s="25"/>
      <c r="N9" s="25"/>
      <c r="O9" s="667" t="s">
        <v>15</v>
      </c>
      <c r="P9" s="667"/>
      <c r="Q9" s="667"/>
    </row>
    <row r="10" spans="1:17" s="22" customFormat="1" ht="15.95" customHeight="1" x14ac:dyDescent="0.2">
      <c r="A10" s="25" t="s">
        <v>119</v>
      </c>
      <c r="B10" s="25"/>
      <c r="C10" s="25"/>
      <c r="D10" s="25"/>
      <c r="E10" s="25"/>
      <c r="F10" s="25" t="s">
        <v>119</v>
      </c>
      <c r="G10" s="25"/>
      <c r="H10" s="25"/>
      <c r="I10" s="25"/>
      <c r="J10" s="25"/>
      <c r="K10" s="25"/>
      <c r="L10" s="25"/>
      <c r="M10" s="25"/>
      <c r="N10" s="25"/>
      <c r="O10" s="25" t="s">
        <v>81</v>
      </c>
      <c r="P10" s="25"/>
      <c r="Q10" s="25"/>
    </row>
    <row r="11" spans="1:17" ht="15.95" customHeight="1" x14ac:dyDescent="0.2">
      <c r="A11" s="23"/>
      <c r="B11" s="23"/>
      <c r="C11" s="23"/>
      <c r="D11" s="23"/>
      <c r="E11" s="23"/>
      <c r="F11" s="23"/>
      <c r="G11" s="23"/>
      <c r="H11" s="23"/>
      <c r="I11" s="23"/>
      <c r="J11" s="23"/>
      <c r="K11" s="23"/>
      <c r="L11" s="23"/>
      <c r="M11" s="23"/>
      <c r="N11" s="23"/>
      <c r="O11" s="25" t="s">
        <v>126</v>
      </c>
      <c r="P11" s="25"/>
      <c r="Q11" s="25"/>
    </row>
    <row r="12" spans="1:17" ht="15.95" customHeight="1" x14ac:dyDescent="0.2">
      <c r="A12" s="664" t="s">
        <v>80</v>
      </c>
      <c r="B12" s="664"/>
      <c r="C12" s="664"/>
      <c r="O12" s="25" t="s">
        <v>114</v>
      </c>
      <c r="P12" s="25"/>
      <c r="Q12" s="25"/>
    </row>
    <row r="13" spans="1:17" ht="15.95" customHeight="1" x14ac:dyDescent="0.2">
      <c r="A13" s="21" t="s">
        <v>81</v>
      </c>
      <c r="O13" s="25" t="s">
        <v>121</v>
      </c>
      <c r="P13" s="25"/>
      <c r="Q13" s="25"/>
    </row>
    <row r="14" spans="1:17" ht="15.95" customHeight="1" x14ac:dyDescent="0.2">
      <c r="A14" s="21" t="s">
        <v>122</v>
      </c>
      <c r="O14" s="25"/>
      <c r="P14" s="25"/>
      <c r="Q14" s="25"/>
    </row>
    <row r="15" spans="1:17" ht="15.95" customHeight="1" x14ac:dyDescent="0.2">
      <c r="A15" s="21" t="s">
        <v>178</v>
      </c>
    </row>
    <row r="16" spans="1:17" ht="15.95" customHeight="1" x14ac:dyDescent="0.2">
      <c r="A16" s="21" t="s">
        <v>124</v>
      </c>
    </row>
    <row r="17" spans="1:9" ht="15.95" customHeight="1" x14ac:dyDescent="0.2">
      <c r="A17" s="21" t="s">
        <v>125</v>
      </c>
    </row>
    <row r="18" spans="1:9" ht="15.95" customHeight="1" x14ac:dyDescent="0.2">
      <c r="A18" s="25" t="s">
        <v>116</v>
      </c>
    </row>
    <row r="19" spans="1:9" ht="15.95" customHeight="1" x14ac:dyDescent="0.2"/>
    <row r="20" spans="1:9" ht="15.95" customHeight="1" thickBot="1" x14ac:dyDescent="0.25">
      <c r="A20" s="21"/>
    </row>
    <row r="21" spans="1:9" ht="15.95" customHeight="1" thickBot="1" x14ac:dyDescent="0.25">
      <c r="A21" s="662" t="s">
        <v>31</v>
      </c>
      <c r="B21" s="663"/>
      <c r="E21" s="28"/>
      <c r="F21" s="28"/>
    </row>
    <row r="22" spans="1:9" ht="15.95" customHeight="1" x14ac:dyDescent="0.2"/>
    <row r="23" spans="1:9" ht="15.95" customHeight="1" x14ac:dyDescent="0.2">
      <c r="A23" s="13" t="s">
        <v>131</v>
      </c>
      <c r="C23" s="13" t="s">
        <v>41</v>
      </c>
      <c r="D23" s="13" t="s">
        <v>40</v>
      </c>
      <c r="E23" s="13" t="s">
        <v>43</v>
      </c>
      <c r="F23" s="13" t="s">
        <v>139</v>
      </c>
      <c r="G23" s="13" t="s">
        <v>140</v>
      </c>
      <c r="H23" s="13" t="s">
        <v>95</v>
      </c>
      <c r="I23" s="13" t="s">
        <v>141</v>
      </c>
    </row>
    <row r="24" spans="1:9" ht="15.95" customHeight="1" x14ac:dyDescent="0.2">
      <c r="A24" s="28" t="s">
        <v>81</v>
      </c>
      <c r="C24" s="28" t="s">
        <v>81</v>
      </c>
      <c r="D24" s="28" t="s">
        <v>81</v>
      </c>
      <c r="E24" s="28" t="s">
        <v>81</v>
      </c>
      <c r="F24" s="28" t="s">
        <v>81</v>
      </c>
      <c r="G24" s="28" t="s">
        <v>81</v>
      </c>
      <c r="H24" s="28" t="s">
        <v>81</v>
      </c>
      <c r="I24" s="28" t="s">
        <v>81</v>
      </c>
    </row>
    <row r="25" spans="1:9" ht="15.95" customHeight="1" x14ac:dyDescent="0.2">
      <c r="A25" s="28" t="s">
        <v>128</v>
      </c>
      <c r="C25" t="s">
        <v>130</v>
      </c>
      <c r="D25" t="s">
        <v>134</v>
      </c>
      <c r="E25" t="s">
        <v>130</v>
      </c>
      <c r="F25" t="s">
        <v>137</v>
      </c>
      <c r="G25" t="s">
        <v>132</v>
      </c>
      <c r="H25" t="s">
        <v>134</v>
      </c>
      <c r="I25" s="28" t="s">
        <v>132</v>
      </c>
    </row>
    <row r="26" spans="1:9" ht="15.95" customHeight="1" x14ac:dyDescent="0.2">
      <c r="A26" t="s">
        <v>129</v>
      </c>
      <c r="C26" t="s">
        <v>132</v>
      </c>
      <c r="D26" t="s">
        <v>135</v>
      </c>
      <c r="E26" t="s">
        <v>132</v>
      </c>
      <c r="F26" t="s">
        <v>138</v>
      </c>
      <c r="G26" t="s">
        <v>125</v>
      </c>
      <c r="H26" t="s">
        <v>132</v>
      </c>
      <c r="I26" s="28" t="s">
        <v>134</v>
      </c>
    </row>
    <row r="27" spans="1:9" ht="15.95" customHeight="1" x14ac:dyDescent="0.2">
      <c r="A27" t="s">
        <v>130</v>
      </c>
      <c r="C27" t="s">
        <v>133</v>
      </c>
      <c r="D27" t="s">
        <v>125</v>
      </c>
      <c r="E27" t="s">
        <v>133</v>
      </c>
      <c r="F27" t="s">
        <v>125</v>
      </c>
      <c r="G27" t="s">
        <v>116</v>
      </c>
      <c r="H27" t="s">
        <v>125</v>
      </c>
      <c r="I27" s="28" t="s">
        <v>135</v>
      </c>
    </row>
    <row r="28" spans="1:9" ht="15.95" customHeight="1" x14ac:dyDescent="0.2">
      <c r="A28" t="s">
        <v>125</v>
      </c>
      <c r="C28" t="s">
        <v>125</v>
      </c>
      <c r="D28" t="s">
        <v>116</v>
      </c>
      <c r="E28" t="s">
        <v>136</v>
      </c>
      <c r="F28" t="s">
        <v>116</v>
      </c>
      <c r="H28" t="s">
        <v>116</v>
      </c>
      <c r="I28" s="28" t="s">
        <v>125</v>
      </c>
    </row>
    <row r="29" spans="1:9" ht="15.95" customHeight="1" x14ac:dyDescent="0.2">
      <c r="A29" t="s">
        <v>116</v>
      </c>
      <c r="C29" s="28" t="s">
        <v>116</v>
      </c>
      <c r="E29" t="s">
        <v>125</v>
      </c>
      <c r="I29" s="28" t="s">
        <v>116</v>
      </c>
    </row>
    <row r="30" spans="1:9" ht="15.95" customHeight="1" x14ac:dyDescent="0.2">
      <c r="E30" t="s">
        <v>116</v>
      </c>
    </row>
    <row r="31" spans="1:9" x14ac:dyDescent="0.2">
      <c r="C31" s="28"/>
    </row>
    <row r="36" spans="1:8" ht="13.5" thickBot="1" x14ac:dyDescent="0.25"/>
    <row r="37" spans="1:8" ht="20.25" thickBot="1" x14ac:dyDescent="0.25">
      <c r="A37" s="668" t="s">
        <v>50</v>
      </c>
      <c r="B37" s="669"/>
      <c r="C37" s="669"/>
      <c r="D37" s="669"/>
      <c r="E37" s="670"/>
    </row>
    <row r="39" spans="1:8" x14ac:dyDescent="0.2">
      <c r="A39" s="671" t="s">
        <v>148</v>
      </c>
      <c r="B39" s="671"/>
    </row>
    <row r="40" spans="1:8" x14ac:dyDescent="0.2">
      <c r="A40" s="672" t="s">
        <v>149</v>
      </c>
      <c r="B40" s="672"/>
      <c r="F40" s="30" t="s">
        <v>34</v>
      </c>
    </row>
    <row r="41" spans="1:8" x14ac:dyDescent="0.2">
      <c r="A41" s="29" t="s">
        <v>81</v>
      </c>
      <c r="C41" s="29"/>
      <c r="F41" t="s">
        <v>81</v>
      </c>
      <c r="G41" s="29" t="s">
        <v>81</v>
      </c>
      <c r="H41" s="29" t="s">
        <v>81</v>
      </c>
    </row>
    <row r="42" spans="1:8" x14ac:dyDescent="0.2">
      <c r="A42" t="s">
        <v>150</v>
      </c>
      <c r="F42" s="29" t="s">
        <v>6</v>
      </c>
      <c r="G42" s="29" t="s">
        <v>156</v>
      </c>
      <c r="H42" t="s">
        <v>157</v>
      </c>
    </row>
    <row r="43" spans="1:8" x14ac:dyDescent="0.2">
      <c r="A43" t="s">
        <v>152</v>
      </c>
      <c r="F43" t="s">
        <v>154</v>
      </c>
      <c r="G43" t="s">
        <v>155</v>
      </c>
      <c r="H43" t="s">
        <v>159</v>
      </c>
    </row>
    <row r="44" spans="1:8" x14ac:dyDescent="0.2">
      <c r="A44" t="s">
        <v>153</v>
      </c>
      <c r="F44" t="s">
        <v>125</v>
      </c>
      <c r="G44" t="s">
        <v>125</v>
      </c>
      <c r="H44" t="s">
        <v>158</v>
      </c>
    </row>
    <row r="45" spans="1:8" x14ac:dyDescent="0.2">
      <c r="A45" t="s">
        <v>151</v>
      </c>
      <c r="F45" t="s">
        <v>116</v>
      </c>
      <c r="G45" t="s">
        <v>116</v>
      </c>
      <c r="H45" t="s">
        <v>125</v>
      </c>
    </row>
    <row r="46" spans="1:8" x14ac:dyDescent="0.2">
      <c r="A46" t="s">
        <v>183</v>
      </c>
      <c r="H46" t="s">
        <v>116</v>
      </c>
    </row>
    <row r="47" spans="1:8" x14ac:dyDescent="0.2">
      <c r="A47" t="s">
        <v>125</v>
      </c>
    </row>
    <row r="48" spans="1:8" x14ac:dyDescent="0.2">
      <c r="A48" t="s">
        <v>116</v>
      </c>
    </row>
    <row r="50" spans="1:5" ht="13.5" thickBot="1" x14ac:dyDescent="0.25"/>
    <row r="51" spans="1:5" ht="20.25" thickBot="1" x14ac:dyDescent="0.25">
      <c r="A51" s="673" t="s">
        <v>52</v>
      </c>
      <c r="B51" s="674"/>
      <c r="C51" s="674"/>
      <c r="D51" s="675"/>
    </row>
    <row r="54" spans="1:5" x14ac:dyDescent="0.2">
      <c r="A54" s="29" t="s">
        <v>81</v>
      </c>
      <c r="B54" t="s">
        <v>81</v>
      </c>
      <c r="C54" s="29" t="s">
        <v>81</v>
      </c>
      <c r="E54" t="s">
        <v>81</v>
      </c>
    </row>
    <row r="55" spans="1:5" x14ac:dyDescent="0.2">
      <c r="A55" t="s">
        <v>163</v>
      </c>
      <c r="B55" t="s">
        <v>78</v>
      </c>
      <c r="C55" t="s">
        <v>166</v>
      </c>
      <c r="E55" t="s">
        <v>182</v>
      </c>
    </row>
    <row r="56" spans="1:5" x14ac:dyDescent="0.2">
      <c r="A56" t="s">
        <v>164</v>
      </c>
      <c r="B56" t="s">
        <v>79</v>
      </c>
      <c r="C56" t="s">
        <v>123</v>
      </c>
      <c r="E56" t="s">
        <v>116</v>
      </c>
    </row>
    <row r="57" spans="1:5" x14ac:dyDescent="0.2">
      <c r="A57" s="29" t="s">
        <v>165</v>
      </c>
      <c r="B57" t="s">
        <v>116</v>
      </c>
      <c r="C57" t="s">
        <v>116</v>
      </c>
    </row>
    <row r="58" spans="1:5" x14ac:dyDescent="0.2">
      <c r="A58" t="s">
        <v>116</v>
      </c>
    </row>
    <row r="59" spans="1:5" ht="13.5" thickBot="1" x14ac:dyDescent="0.25"/>
    <row r="60" spans="1:5" ht="20.25" thickBot="1" x14ac:dyDescent="0.25">
      <c r="A60" s="668" t="s">
        <v>61</v>
      </c>
      <c r="B60" s="669"/>
      <c r="C60" s="670"/>
    </row>
    <row r="62" spans="1:5" x14ac:dyDescent="0.2">
      <c r="A62" t="s">
        <v>81</v>
      </c>
    </row>
    <row r="63" spans="1:5" x14ac:dyDescent="0.2">
      <c r="A63" t="s">
        <v>78</v>
      </c>
    </row>
    <row r="64" spans="1:5" x14ac:dyDescent="0.2">
      <c r="A64" t="s">
        <v>172</v>
      </c>
    </row>
    <row r="65" spans="1:1" x14ac:dyDescent="0.2">
      <c r="A65" t="s">
        <v>79</v>
      </c>
    </row>
  </sheetData>
  <mergeCells count="12">
    <mergeCell ref="A37:E37"/>
    <mergeCell ref="A39:B39"/>
    <mergeCell ref="A40:B40"/>
    <mergeCell ref="A51:D51"/>
    <mergeCell ref="A60:C60"/>
    <mergeCell ref="A21:B21"/>
    <mergeCell ref="A1:C1"/>
    <mergeCell ref="F1:H1"/>
    <mergeCell ref="K1:M1"/>
    <mergeCell ref="O1:Q1"/>
    <mergeCell ref="A12:C12"/>
    <mergeCell ref="O9:Q9"/>
  </mergeCells>
  <hyperlinks>
    <hyperlink ref="O9:Q9" location="'Vermeidung höherer Risiken'!A1" display="4. Material characteristics substitutes"/>
  </hyperlinks>
  <pageMargins left="0.7" right="0.7" top="0.78740157499999996" bottom="0.78740157499999996"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2:L35"/>
  <sheetViews>
    <sheetView showGridLines="0" showRowColHeaders="0" zoomScale="80" zoomScaleNormal="80" workbookViewId="0">
      <selection activeCell="J79" sqref="J79"/>
    </sheetView>
  </sheetViews>
  <sheetFormatPr baseColWidth="10" defaultColWidth="11.42578125" defaultRowHeight="12.75" x14ac:dyDescent="0.2"/>
  <cols>
    <col min="1" max="1" width="4.140625" style="11" customWidth="1"/>
    <col min="2" max="10" width="12.7109375" style="11" customWidth="1"/>
    <col min="11" max="11" width="16" style="11" customWidth="1"/>
    <col min="12" max="12" width="12.7109375" style="11" customWidth="1"/>
    <col min="13" max="16384" width="11.42578125" style="11"/>
  </cols>
  <sheetData>
    <row r="2" spans="2:12" ht="13.5" thickBot="1" x14ac:dyDescent="0.25"/>
    <row r="3" spans="2:12" x14ac:dyDescent="0.2">
      <c r="B3" s="2"/>
      <c r="C3" s="3"/>
      <c r="D3" s="3"/>
      <c r="E3" s="3"/>
      <c r="F3" s="3"/>
      <c r="G3" s="3"/>
      <c r="H3" s="3"/>
      <c r="I3" s="3"/>
      <c r="J3" s="3"/>
      <c r="K3" s="3"/>
      <c r="L3" s="4"/>
    </row>
    <row r="4" spans="2:12" x14ac:dyDescent="0.2">
      <c r="B4" s="5"/>
      <c r="C4" s="6"/>
      <c r="D4" s="6"/>
      <c r="E4" s="6"/>
      <c r="F4" s="6"/>
      <c r="G4" s="6"/>
      <c r="H4" s="6"/>
      <c r="I4" s="6"/>
      <c r="J4" s="6"/>
      <c r="K4" s="6"/>
      <c r="L4" s="7"/>
    </row>
    <row r="5" spans="2:12" ht="19.5" thickBot="1" x14ac:dyDescent="0.35">
      <c r="B5" s="5"/>
      <c r="C5" s="350" t="s">
        <v>63</v>
      </c>
      <c r="D5" s="350"/>
      <c r="E5" s="350"/>
      <c r="F5" s="350"/>
      <c r="G5" s="350"/>
      <c r="H5" s="6"/>
      <c r="I5" s="6"/>
      <c r="J5" s="6"/>
      <c r="K5" s="6"/>
      <c r="L5" s="7"/>
    </row>
    <row r="6" spans="2:12" ht="13.5" thickTop="1" x14ac:dyDescent="0.2">
      <c r="B6" s="5"/>
      <c r="C6" s="6"/>
      <c r="D6" s="6"/>
      <c r="E6" s="6"/>
      <c r="F6" s="6"/>
      <c r="G6" s="6"/>
      <c r="H6" s="6"/>
      <c r="I6" s="6"/>
      <c r="J6" s="6"/>
      <c r="K6" s="6"/>
      <c r="L6" s="7"/>
    </row>
    <row r="7" spans="2:12" ht="3.75" customHeight="1" x14ac:dyDescent="0.2">
      <c r="B7" s="5"/>
      <c r="C7" s="351" t="s">
        <v>244</v>
      </c>
      <c r="D7" s="351"/>
      <c r="E7" s="351"/>
      <c r="F7" s="351"/>
      <c r="G7" s="351"/>
      <c r="H7" s="351"/>
      <c r="I7" s="351"/>
      <c r="J7" s="351"/>
      <c r="K7" s="351"/>
      <c r="L7" s="7"/>
    </row>
    <row r="8" spans="2:12" ht="0.75" customHeight="1" x14ac:dyDescent="0.2">
      <c r="B8" s="5"/>
      <c r="C8" s="351"/>
      <c r="D8" s="351"/>
      <c r="E8" s="351"/>
      <c r="F8" s="351"/>
      <c r="G8" s="351"/>
      <c r="H8" s="351"/>
      <c r="I8" s="351"/>
      <c r="J8" s="351"/>
      <c r="K8" s="351"/>
      <c r="L8" s="7"/>
    </row>
    <row r="9" spans="2:12" ht="20.100000000000001" customHeight="1" x14ac:dyDescent="0.2">
      <c r="B9" s="5"/>
      <c r="C9" s="351"/>
      <c r="D9" s="351"/>
      <c r="E9" s="351"/>
      <c r="F9" s="351"/>
      <c r="G9" s="351"/>
      <c r="H9" s="351"/>
      <c r="I9" s="351"/>
      <c r="J9" s="351"/>
      <c r="K9" s="351"/>
      <c r="L9" s="7"/>
    </row>
    <row r="10" spans="2:12" ht="15.95" customHeight="1" x14ac:dyDescent="0.2">
      <c r="B10" s="5"/>
      <c r="C10" s="351"/>
      <c r="D10" s="351"/>
      <c r="E10" s="351"/>
      <c r="F10" s="351"/>
      <c r="G10" s="351"/>
      <c r="H10" s="351"/>
      <c r="I10" s="351"/>
      <c r="J10" s="351"/>
      <c r="K10" s="351"/>
      <c r="L10" s="7"/>
    </row>
    <row r="11" spans="2:12" ht="15.95" customHeight="1" x14ac:dyDescent="0.2">
      <c r="B11" s="5"/>
      <c r="C11" s="351"/>
      <c r="D11" s="351"/>
      <c r="E11" s="351"/>
      <c r="F11" s="351"/>
      <c r="G11" s="351"/>
      <c r="H11" s="351"/>
      <c r="I11" s="351"/>
      <c r="J11" s="351"/>
      <c r="K11" s="351"/>
      <c r="L11" s="7"/>
    </row>
    <row r="12" spans="2:12" ht="15.95" customHeight="1" x14ac:dyDescent="0.2">
      <c r="B12" s="5"/>
      <c r="C12" s="351"/>
      <c r="D12" s="351"/>
      <c r="E12" s="351"/>
      <c r="F12" s="351"/>
      <c r="G12" s="351"/>
      <c r="H12" s="351"/>
      <c r="I12" s="351"/>
      <c r="J12" s="351"/>
      <c r="K12" s="351"/>
      <c r="L12" s="7"/>
    </row>
    <row r="13" spans="2:12" ht="20.100000000000001" customHeight="1" x14ac:dyDescent="0.2">
      <c r="B13" s="5"/>
      <c r="C13" s="351"/>
      <c r="D13" s="351"/>
      <c r="E13" s="351"/>
      <c r="F13" s="351"/>
      <c r="G13" s="351"/>
      <c r="H13" s="351"/>
      <c r="I13" s="351"/>
      <c r="J13" s="351"/>
      <c r="K13" s="351"/>
      <c r="L13" s="7"/>
    </row>
    <row r="14" spans="2:12" ht="15.95" customHeight="1" x14ac:dyDescent="0.2">
      <c r="B14" s="5"/>
      <c r="C14" s="351"/>
      <c r="D14" s="351"/>
      <c r="E14" s="351"/>
      <c r="F14" s="351"/>
      <c r="G14" s="351"/>
      <c r="H14" s="351"/>
      <c r="I14" s="351"/>
      <c r="J14" s="351"/>
      <c r="K14" s="351"/>
      <c r="L14" s="7"/>
    </row>
    <row r="15" spans="2:12" ht="15.95" customHeight="1" x14ac:dyDescent="0.2">
      <c r="B15" s="5"/>
      <c r="C15" s="351"/>
      <c r="D15" s="351"/>
      <c r="E15" s="351"/>
      <c r="F15" s="351"/>
      <c r="G15" s="351"/>
      <c r="H15" s="351"/>
      <c r="I15" s="351"/>
      <c r="J15" s="351"/>
      <c r="K15" s="351"/>
      <c r="L15" s="7"/>
    </row>
    <row r="16" spans="2:12" ht="20.100000000000001" customHeight="1" x14ac:dyDescent="0.2">
      <c r="B16" s="5"/>
      <c r="C16" s="351"/>
      <c r="D16" s="351"/>
      <c r="E16" s="351"/>
      <c r="F16" s="351"/>
      <c r="G16" s="351"/>
      <c r="H16" s="351"/>
      <c r="I16" s="351"/>
      <c r="J16" s="351"/>
      <c r="K16" s="351"/>
      <c r="L16" s="7"/>
    </row>
    <row r="17" spans="2:12" ht="15.95" customHeight="1" x14ac:dyDescent="0.2">
      <c r="B17" s="5"/>
      <c r="C17" s="351"/>
      <c r="D17" s="351"/>
      <c r="E17" s="351"/>
      <c r="F17" s="351"/>
      <c r="G17" s="351"/>
      <c r="H17" s="351"/>
      <c r="I17" s="351"/>
      <c r="J17" s="351"/>
      <c r="K17" s="351"/>
      <c r="L17" s="7"/>
    </row>
    <row r="18" spans="2:12" ht="15.95" customHeight="1" x14ac:dyDescent="0.2">
      <c r="B18" s="5"/>
      <c r="C18" s="351"/>
      <c r="D18" s="351"/>
      <c r="E18" s="351"/>
      <c r="F18" s="351"/>
      <c r="G18" s="351"/>
      <c r="H18" s="351"/>
      <c r="I18" s="351"/>
      <c r="J18" s="351"/>
      <c r="K18" s="351"/>
      <c r="L18" s="7"/>
    </row>
    <row r="19" spans="2:12" ht="15.95" customHeight="1" x14ac:dyDescent="0.2">
      <c r="B19" s="5"/>
      <c r="C19" s="351"/>
      <c r="D19" s="351"/>
      <c r="E19" s="351"/>
      <c r="F19" s="351"/>
      <c r="G19" s="351"/>
      <c r="H19" s="351"/>
      <c r="I19" s="351"/>
      <c r="J19" s="351"/>
      <c r="K19" s="351"/>
      <c r="L19" s="7"/>
    </row>
    <row r="20" spans="2:12" ht="15.95" customHeight="1" x14ac:dyDescent="0.2">
      <c r="B20" s="5"/>
      <c r="C20" s="351"/>
      <c r="D20" s="351"/>
      <c r="E20" s="351"/>
      <c r="F20" s="351"/>
      <c r="G20" s="351"/>
      <c r="H20" s="351"/>
      <c r="I20" s="351"/>
      <c r="J20" s="351"/>
      <c r="K20" s="351"/>
      <c r="L20" s="7"/>
    </row>
    <row r="21" spans="2:12" ht="20.100000000000001" customHeight="1" x14ac:dyDescent="0.2">
      <c r="B21" s="5"/>
      <c r="C21" s="351"/>
      <c r="D21" s="351"/>
      <c r="E21" s="351"/>
      <c r="F21" s="351"/>
      <c r="G21" s="351"/>
      <c r="H21" s="351"/>
      <c r="I21" s="351"/>
      <c r="J21" s="351"/>
      <c r="K21" s="351"/>
      <c r="L21" s="7"/>
    </row>
    <row r="22" spans="2:12" ht="345.75" customHeight="1" x14ac:dyDescent="0.2">
      <c r="B22" s="5"/>
      <c r="C22" s="351"/>
      <c r="D22" s="351"/>
      <c r="E22" s="351"/>
      <c r="F22" s="351"/>
      <c r="G22" s="351"/>
      <c r="H22" s="351"/>
      <c r="I22" s="351"/>
      <c r="J22" s="351"/>
      <c r="K22" s="351"/>
      <c r="L22" s="7"/>
    </row>
    <row r="23" spans="2:12" ht="28.5" customHeight="1" x14ac:dyDescent="0.2">
      <c r="B23" s="5"/>
      <c r="C23" s="351"/>
      <c r="D23" s="351"/>
      <c r="E23" s="351"/>
      <c r="F23" s="351"/>
      <c r="G23" s="351"/>
      <c r="H23" s="351"/>
      <c r="I23" s="351"/>
      <c r="J23" s="351"/>
      <c r="K23" s="351"/>
      <c r="L23" s="7"/>
    </row>
    <row r="24" spans="2:12" ht="9.75" customHeight="1" x14ac:dyDescent="0.2">
      <c r="B24" s="5"/>
      <c r="C24" s="351"/>
      <c r="D24" s="351"/>
      <c r="E24" s="351"/>
      <c r="F24" s="351"/>
      <c r="G24" s="351"/>
      <c r="H24" s="351"/>
      <c r="I24" s="351"/>
      <c r="J24" s="351"/>
      <c r="K24" s="351"/>
      <c r="L24" s="7"/>
    </row>
    <row r="25" spans="2:12" ht="15" customHeight="1" x14ac:dyDescent="0.2">
      <c r="B25" s="5"/>
      <c r="C25" s="351"/>
      <c r="D25" s="351"/>
      <c r="E25" s="351"/>
      <c r="F25" s="351"/>
      <c r="G25" s="351"/>
      <c r="H25" s="351"/>
      <c r="I25" s="351"/>
      <c r="J25" s="351"/>
      <c r="K25" s="351"/>
      <c r="L25" s="7"/>
    </row>
    <row r="26" spans="2:12" ht="12.75" customHeight="1" x14ac:dyDescent="0.2">
      <c r="B26" s="5"/>
      <c r="C26" s="351"/>
      <c r="D26" s="351"/>
      <c r="E26" s="351"/>
      <c r="F26" s="351"/>
      <c r="G26" s="351"/>
      <c r="H26" s="351"/>
      <c r="I26" s="351"/>
      <c r="J26" s="351"/>
      <c r="K26" s="351"/>
      <c r="L26" s="7"/>
    </row>
    <row r="27" spans="2:12" ht="15" customHeight="1" x14ac:dyDescent="0.2">
      <c r="B27" s="5"/>
      <c r="C27" s="31"/>
      <c r="D27" s="31"/>
      <c r="E27" s="31"/>
      <c r="F27" s="31"/>
      <c r="G27" s="31"/>
      <c r="H27" s="31"/>
      <c r="I27" s="31"/>
      <c r="J27" s="31"/>
      <c r="K27" s="31"/>
      <c r="L27" s="7"/>
    </row>
    <row r="28" spans="2:12" ht="12.75" customHeight="1" thickBot="1" x14ac:dyDescent="0.25">
      <c r="B28" s="8"/>
      <c r="C28" s="32"/>
      <c r="D28" s="32"/>
      <c r="E28" s="32"/>
      <c r="F28" s="32"/>
      <c r="G28" s="32"/>
      <c r="H28" s="32"/>
      <c r="I28" s="32"/>
      <c r="J28" s="32"/>
      <c r="K28" s="32"/>
      <c r="L28" s="10"/>
    </row>
    <row r="29" spans="2:12" ht="12.75" customHeight="1" x14ac:dyDescent="0.2"/>
    <row r="30" spans="2:12" ht="12.75" customHeight="1" x14ac:dyDescent="0.2"/>
    <row r="31" spans="2:12" ht="12.75" customHeight="1" x14ac:dyDescent="0.2"/>
    <row r="32" spans="2:12" ht="12.75" customHeight="1" x14ac:dyDescent="0.2"/>
    <row r="33" ht="12.75" customHeight="1" x14ac:dyDescent="0.2"/>
    <row r="34" ht="12.75" customHeight="1" x14ac:dyDescent="0.2"/>
    <row r="35" ht="13.5" customHeight="1" x14ac:dyDescent="0.2"/>
  </sheetData>
  <sheetProtection password="B9A2" sheet="1" objects="1" scenarios="1" selectLockedCells="1"/>
  <mergeCells count="2">
    <mergeCell ref="C5:G5"/>
    <mergeCell ref="C7:K2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2"/>
  </sheetPr>
  <dimension ref="B1:R29"/>
  <sheetViews>
    <sheetView showGridLines="0" showRowColHeaders="0" zoomScale="85" zoomScaleNormal="85" workbookViewId="0">
      <selection activeCell="F18" sqref="F18:L18"/>
    </sheetView>
  </sheetViews>
  <sheetFormatPr baseColWidth="10" defaultColWidth="11.42578125" defaultRowHeight="12.75" x14ac:dyDescent="0.2"/>
  <cols>
    <col min="1" max="1" width="4.5703125" style="11" customWidth="1"/>
    <col min="2" max="2" width="6.42578125" style="11" customWidth="1"/>
    <col min="3" max="9" width="11.42578125" style="11"/>
    <col min="10" max="10" width="11.42578125" style="11" customWidth="1"/>
    <col min="11" max="12" width="11.42578125" style="11"/>
    <col min="13" max="13" width="6.85546875" style="11" customWidth="1"/>
    <col min="14" max="15" width="11.42578125" style="11"/>
    <col min="16" max="16" width="11.28515625" style="11" customWidth="1"/>
    <col min="17" max="16384" width="11.42578125" style="11"/>
  </cols>
  <sheetData>
    <row r="1" spans="2:18" ht="13.5" customHeight="1" thickBot="1" x14ac:dyDescent="0.25"/>
    <row r="2" spans="2:18" ht="24.75" customHeight="1" x14ac:dyDescent="0.2">
      <c r="B2" s="15"/>
      <c r="C2" s="16"/>
      <c r="D2" s="16"/>
      <c r="E2" s="16"/>
      <c r="F2" s="16"/>
      <c r="G2" s="16"/>
      <c r="H2" s="16"/>
      <c r="I2" s="16"/>
      <c r="J2" s="16"/>
      <c r="K2" s="16"/>
      <c r="L2" s="3"/>
      <c r="M2" s="4"/>
    </row>
    <row r="3" spans="2:18" ht="24.95" customHeight="1" thickBot="1" x14ac:dyDescent="0.25">
      <c r="B3" s="17"/>
      <c r="C3" s="352" t="s">
        <v>64</v>
      </c>
      <c r="D3" s="353"/>
      <c r="E3" s="353"/>
      <c r="F3" s="353"/>
      <c r="G3" s="353"/>
      <c r="H3" s="353"/>
      <c r="I3" s="353"/>
      <c r="J3" s="353"/>
      <c r="K3" s="353"/>
      <c r="L3" s="354"/>
      <c r="M3" s="7"/>
    </row>
    <row r="4" spans="2:18" ht="24.95" customHeight="1" thickTop="1" x14ac:dyDescent="0.2">
      <c r="B4" s="17"/>
      <c r="C4" s="355" t="s">
        <v>65</v>
      </c>
      <c r="D4" s="356"/>
      <c r="E4" s="357"/>
      <c r="F4" s="364"/>
      <c r="G4" s="365"/>
      <c r="H4" s="365"/>
      <c r="I4" s="365"/>
      <c r="J4" s="365"/>
      <c r="K4" s="365"/>
      <c r="L4" s="366"/>
      <c r="M4" s="7"/>
    </row>
    <row r="5" spans="2:18" ht="24.95" customHeight="1" x14ac:dyDescent="0.2">
      <c r="B5" s="17"/>
      <c r="C5" s="358" t="s">
        <v>66</v>
      </c>
      <c r="D5" s="359"/>
      <c r="E5" s="360"/>
      <c r="F5" s="361"/>
      <c r="G5" s="362"/>
      <c r="H5" s="362"/>
      <c r="I5" s="362"/>
      <c r="J5" s="362"/>
      <c r="K5" s="362"/>
      <c r="L5" s="363"/>
      <c r="M5" s="7"/>
    </row>
    <row r="6" spans="2:18" ht="24.95" customHeight="1" x14ac:dyDescent="0.2">
      <c r="B6" s="17"/>
      <c r="C6" s="358" t="s">
        <v>67</v>
      </c>
      <c r="D6" s="359"/>
      <c r="E6" s="360"/>
      <c r="F6" s="361"/>
      <c r="G6" s="362"/>
      <c r="H6" s="362"/>
      <c r="I6" s="362"/>
      <c r="J6" s="362"/>
      <c r="K6" s="362"/>
      <c r="L6" s="363"/>
      <c r="M6" s="7"/>
    </row>
    <row r="7" spans="2:18" ht="24.95" customHeight="1" x14ac:dyDescent="0.2">
      <c r="B7" s="17"/>
      <c r="C7" s="358" t="s">
        <v>68</v>
      </c>
      <c r="D7" s="359"/>
      <c r="E7" s="360"/>
      <c r="F7" s="361"/>
      <c r="G7" s="362"/>
      <c r="H7" s="362"/>
      <c r="I7" s="362"/>
      <c r="J7" s="362"/>
      <c r="K7" s="362"/>
      <c r="L7" s="363"/>
      <c r="M7" s="7"/>
    </row>
    <row r="8" spans="2:18" ht="24.95" customHeight="1" x14ac:dyDescent="0.2">
      <c r="B8" s="17"/>
      <c r="C8" s="358" t="s">
        <v>217</v>
      </c>
      <c r="D8" s="359"/>
      <c r="E8" s="360"/>
      <c r="F8" s="361" t="s">
        <v>7</v>
      </c>
      <c r="G8" s="362"/>
      <c r="H8" s="362"/>
      <c r="I8" s="362"/>
      <c r="J8" s="362"/>
      <c r="K8" s="362"/>
      <c r="L8" s="363"/>
      <c r="M8" s="7"/>
    </row>
    <row r="9" spans="2:18" ht="15" customHeight="1" x14ac:dyDescent="0.2">
      <c r="B9" s="17"/>
      <c r="C9" s="33"/>
      <c r="D9" s="33"/>
      <c r="E9" s="33"/>
      <c r="F9" s="33"/>
      <c r="G9" s="33"/>
      <c r="H9" s="33"/>
      <c r="I9" s="33"/>
      <c r="J9" s="33"/>
      <c r="K9" s="33"/>
      <c r="L9" s="33"/>
      <c r="M9" s="7"/>
    </row>
    <row r="10" spans="2:18" ht="15" customHeight="1" x14ac:dyDescent="0.2">
      <c r="B10" s="17"/>
      <c r="C10" s="33"/>
      <c r="D10" s="33"/>
      <c r="E10" s="33"/>
      <c r="F10" s="33"/>
      <c r="G10" s="33"/>
      <c r="H10" s="33"/>
      <c r="I10" s="33"/>
      <c r="J10" s="33"/>
      <c r="K10" s="33"/>
      <c r="L10" s="33"/>
      <c r="M10" s="7"/>
    </row>
    <row r="11" spans="2:18" ht="24.95" customHeight="1" thickBot="1" x14ac:dyDescent="0.25">
      <c r="B11" s="17"/>
      <c r="C11" s="382" t="s">
        <v>220</v>
      </c>
      <c r="D11" s="383"/>
      <c r="E11" s="383"/>
      <c r="F11" s="383"/>
      <c r="G11" s="383"/>
      <c r="H11" s="383"/>
      <c r="I11" s="383"/>
      <c r="J11" s="383"/>
      <c r="K11" s="383"/>
      <c r="L11" s="384"/>
      <c r="M11" s="7"/>
    </row>
    <row r="12" spans="2:18" ht="24.95" customHeight="1" thickTop="1" x14ac:dyDescent="0.2">
      <c r="B12" s="17"/>
      <c r="C12" s="367" t="s">
        <v>69</v>
      </c>
      <c r="D12" s="368"/>
      <c r="E12" s="369"/>
      <c r="F12" s="370"/>
      <c r="G12" s="371"/>
      <c r="H12" s="371"/>
      <c r="I12" s="371"/>
      <c r="J12" s="371"/>
      <c r="K12" s="371"/>
      <c r="L12" s="372"/>
      <c r="M12" s="7"/>
    </row>
    <row r="13" spans="2:18" ht="24.95" customHeight="1" x14ac:dyDescent="0.2">
      <c r="B13" s="17"/>
      <c r="C13" s="358" t="s">
        <v>70</v>
      </c>
      <c r="D13" s="359"/>
      <c r="E13" s="360"/>
      <c r="F13" s="373"/>
      <c r="G13" s="374"/>
      <c r="H13" s="374"/>
      <c r="I13" s="374"/>
      <c r="J13" s="374"/>
      <c r="K13" s="374"/>
      <c r="L13" s="375"/>
      <c r="M13" s="7"/>
      <c r="P13" s="11" t="s">
        <v>7</v>
      </c>
    </row>
    <row r="14" spans="2:18" ht="24.95" customHeight="1" x14ac:dyDescent="0.2">
      <c r="B14" s="17"/>
      <c r="C14" s="358" t="s">
        <v>71</v>
      </c>
      <c r="D14" s="359"/>
      <c r="E14" s="360"/>
      <c r="F14" s="373"/>
      <c r="G14" s="374"/>
      <c r="H14" s="374"/>
      <c r="I14" s="374"/>
      <c r="J14" s="374"/>
      <c r="K14" s="374"/>
      <c r="L14" s="375"/>
      <c r="M14" s="7"/>
      <c r="R14" s="11" t="s">
        <v>7</v>
      </c>
    </row>
    <row r="15" spans="2:18" ht="16.5" customHeight="1" x14ac:dyDescent="0.2">
      <c r="B15" s="17"/>
      <c r="C15" s="33"/>
      <c r="D15" s="33"/>
      <c r="E15" s="33"/>
      <c r="F15" s="33"/>
      <c r="G15" s="33"/>
      <c r="H15" s="33"/>
      <c r="I15" s="33"/>
      <c r="J15" s="33"/>
      <c r="K15" s="33"/>
      <c r="L15" s="33"/>
      <c r="M15" s="7"/>
      <c r="N15" s="11" t="s">
        <v>7</v>
      </c>
      <c r="R15" s="11" t="s">
        <v>7</v>
      </c>
    </row>
    <row r="16" spans="2:18" ht="14.25" customHeight="1" x14ac:dyDescent="0.2">
      <c r="B16" s="17"/>
      <c r="C16" s="33"/>
      <c r="D16" s="33"/>
      <c r="E16" s="33"/>
      <c r="F16" s="33"/>
      <c r="G16" s="33"/>
      <c r="H16" s="33"/>
      <c r="I16" s="33"/>
      <c r="J16" s="33"/>
      <c r="K16" s="33"/>
      <c r="L16" s="33"/>
      <c r="M16" s="7"/>
    </row>
    <row r="17" spans="2:15" ht="24.95" customHeight="1" thickBot="1" x14ac:dyDescent="0.25">
      <c r="B17" s="17"/>
      <c r="C17" s="382" t="s">
        <v>219</v>
      </c>
      <c r="D17" s="383"/>
      <c r="E17" s="383"/>
      <c r="F17" s="383"/>
      <c r="G17" s="383"/>
      <c r="H17" s="383"/>
      <c r="I17" s="383"/>
      <c r="J17" s="383"/>
      <c r="K17" s="383"/>
      <c r="L17" s="384"/>
      <c r="M17" s="7"/>
    </row>
    <row r="18" spans="2:15" ht="68.25" customHeight="1" thickTop="1" x14ac:dyDescent="0.2">
      <c r="B18" s="17"/>
      <c r="C18" s="367" t="s">
        <v>72</v>
      </c>
      <c r="D18" s="368"/>
      <c r="E18" s="369"/>
      <c r="F18" s="376"/>
      <c r="G18" s="377"/>
      <c r="H18" s="377"/>
      <c r="I18" s="377"/>
      <c r="J18" s="377"/>
      <c r="K18" s="377"/>
      <c r="L18" s="378"/>
      <c r="M18" s="7"/>
    </row>
    <row r="19" spans="2:15" ht="63.75" customHeight="1" x14ac:dyDescent="0.2">
      <c r="B19" s="17"/>
      <c r="C19" s="358" t="s">
        <v>73</v>
      </c>
      <c r="D19" s="359"/>
      <c r="E19" s="360"/>
      <c r="F19" s="379"/>
      <c r="G19" s="380"/>
      <c r="H19" s="380"/>
      <c r="I19" s="380"/>
      <c r="J19" s="380"/>
      <c r="K19" s="380"/>
      <c r="L19" s="381"/>
      <c r="M19" s="7"/>
    </row>
    <row r="20" spans="2:15" ht="24.95" customHeight="1" x14ac:dyDescent="0.2">
      <c r="B20" s="17"/>
      <c r="C20" s="358" t="s">
        <v>76</v>
      </c>
      <c r="D20" s="359"/>
      <c r="E20" s="360" t="s">
        <v>7</v>
      </c>
      <c r="F20" s="379"/>
      <c r="G20" s="380"/>
      <c r="H20" s="380"/>
      <c r="I20" s="380"/>
      <c r="J20" s="380"/>
      <c r="K20" s="380"/>
      <c r="L20" s="381"/>
      <c r="M20" s="7"/>
    </row>
    <row r="21" spans="2:15" ht="15.75" x14ac:dyDescent="0.25">
      <c r="B21" s="17"/>
      <c r="C21" s="34"/>
      <c r="D21" s="34"/>
      <c r="E21" s="34"/>
      <c r="F21" s="34"/>
      <c r="G21" s="34"/>
      <c r="H21" s="34"/>
      <c r="I21" s="34"/>
      <c r="J21" s="34"/>
      <c r="K21" s="34"/>
      <c r="L21" s="33"/>
      <c r="M21" s="7"/>
    </row>
    <row r="22" spans="2:15" ht="15.75" x14ac:dyDescent="0.25">
      <c r="B22" s="17"/>
      <c r="C22" s="34"/>
      <c r="D22" s="34"/>
      <c r="E22" s="34"/>
      <c r="F22" s="34"/>
      <c r="G22" s="34"/>
      <c r="H22" s="34"/>
      <c r="I22" s="34"/>
      <c r="J22" s="34"/>
      <c r="K22" s="34"/>
      <c r="L22" s="33"/>
      <c r="M22" s="7"/>
    </row>
    <row r="23" spans="2:15" ht="24.95" customHeight="1" thickBot="1" x14ac:dyDescent="0.25">
      <c r="B23" s="17"/>
      <c r="C23" s="382" t="s">
        <v>74</v>
      </c>
      <c r="D23" s="383"/>
      <c r="E23" s="383"/>
      <c r="F23" s="383"/>
      <c r="G23" s="383"/>
      <c r="H23" s="383"/>
      <c r="I23" s="383"/>
      <c r="J23" s="383"/>
      <c r="K23" s="383"/>
      <c r="L23" s="384"/>
      <c r="M23" s="7"/>
    </row>
    <row r="24" spans="2:15" ht="39" customHeight="1" thickTop="1" x14ac:dyDescent="0.2">
      <c r="B24" s="17"/>
      <c r="C24" s="367" t="s">
        <v>75</v>
      </c>
      <c r="D24" s="368"/>
      <c r="E24" s="369" t="s">
        <v>14</v>
      </c>
      <c r="F24" s="370" t="s">
        <v>189</v>
      </c>
      <c r="G24" s="371"/>
      <c r="H24" s="371"/>
      <c r="I24" s="371"/>
      <c r="J24" s="371"/>
      <c r="K24" s="371"/>
      <c r="L24" s="372"/>
      <c r="M24" s="7"/>
      <c r="O24" s="11" t="s">
        <v>7</v>
      </c>
    </row>
    <row r="25" spans="2:15" ht="15" x14ac:dyDescent="0.2">
      <c r="B25" s="17"/>
      <c r="C25" s="12"/>
      <c r="D25" s="12"/>
      <c r="E25" s="12"/>
      <c r="F25" s="12"/>
      <c r="G25" s="12"/>
      <c r="H25" s="12"/>
      <c r="I25" s="12"/>
      <c r="J25" s="12"/>
      <c r="K25" s="12"/>
      <c r="L25" s="6"/>
      <c r="M25" s="7"/>
    </row>
    <row r="26" spans="2:15" ht="15" x14ac:dyDescent="0.2">
      <c r="B26" s="17"/>
      <c r="C26" s="12"/>
      <c r="D26" s="12"/>
      <c r="E26" s="12"/>
      <c r="F26" s="12"/>
      <c r="G26" s="12"/>
      <c r="H26" s="12"/>
      <c r="I26" s="12"/>
      <c r="J26" s="12"/>
      <c r="K26" s="12"/>
      <c r="L26" s="6"/>
      <c r="M26" s="7"/>
    </row>
    <row r="27" spans="2:15" ht="15" x14ac:dyDescent="0.2">
      <c r="B27" s="17"/>
      <c r="C27" s="12"/>
      <c r="D27" s="12"/>
      <c r="E27" s="12"/>
      <c r="F27" s="12"/>
      <c r="G27" s="12"/>
      <c r="H27" s="12"/>
      <c r="I27" s="12"/>
      <c r="J27" s="12"/>
      <c r="K27" s="12"/>
      <c r="L27" s="6"/>
      <c r="M27" s="7"/>
    </row>
    <row r="28" spans="2:15" ht="15" x14ac:dyDescent="0.2">
      <c r="B28" s="17"/>
      <c r="C28" s="12"/>
      <c r="D28" s="12"/>
      <c r="E28" s="12"/>
      <c r="F28" s="12"/>
      <c r="G28" s="12"/>
      <c r="H28" s="12"/>
      <c r="I28" s="12"/>
      <c r="J28" s="12"/>
      <c r="K28" s="12"/>
      <c r="L28" s="6"/>
      <c r="M28" s="7"/>
    </row>
    <row r="29" spans="2:15" ht="15.75" thickBot="1" x14ac:dyDescent="0.25">
      <c r="B29" s="18"/>
      <c r="C29" s="19"/>
      <c r="D29" s="19"/>
      <c r="E29" s="19"/>
      <c r="F29" s="19"/>
      <c r="G29" s="19"/>
      <c r="H29" s="19"/>
      <c r="I29" s="19"/>
      <c r="J29" s="19"/>
      <c r="K29" s="19"/>
      <c r="L29" s="9"/>
      <c r="M29" s="10"/>
    </row>
  </sheetData>
  <sheetProtection password="B9A2" sheet="1" objects="1" scenarios="1" selectLockedCells="1"/>
  <mergeCells count="28">
    <mergeCell ref="C11:L11"/>
    <mergeCell ref="C17:L17"/>
    <mergeCell ref="C23:L23"/>
    <mergeCell ref="C20:E20"/>
    <mergeCell ref="F20:L20"/>
    <mergeCell ref="C12:E12"/>
    <mergeCell ref="F12:L12"/>
    <mergeCell ref="C13:E13"/>
    <mergeCell ref="F13:L13"/>
    <mergeCell ref="C24:E24"/>
    <mergeCell ref="F24:L24"/>
    <mergeCell ref="C14:E14"/>
    <mergeCell ref="F14:L14"/>
    <mergeCell ref="C18:E18"/>
    <mergeCell ref="F18:L18"/>
    <mergeCell ref="C19:E19"/>
    <mergeCell ref="F19:L19"/>
    <mergeCell ref="C8:E8"/>
    <mergeCell ref="F5:L5"/>
    <mergeCell ref="F7:L7"/>
    <mergeCell ref="F8:L8"/>
    <mergeCell ref="F4:L4"/>
    <mergeCell ref="F6:L6"/>
    <mergeCell ref="C3:L3"/>
    <mergeCell ref="C4:E4"/>
    <mergeCell ref="C5:E5"/>
    <mergeCell ref="C6:E6"/>
    <mergeCell ref="C7:E7"/>
  </mergeCells>
  <dataValidations disablePrompts="1" xWindow="602" yWindow="872" count="1">
    <dataValidation type="textLength" operator="equal" allowBlank="1" showInputMessage="1" showErrorMessage="1" prompt="Bitte achten Sie darauf, genau 3 Zahlen und 4 Buchstaben zu verwenden (ohne Leerzeichen)." sqref="F24:L24">
      <formula1>7</formula1>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tabColor theme="6" tint="-0.499984740745262"/>
  </sheetPr>
  <dimension ref="A1:P123"/>
  <sheetViews>
    <sheetView showGridLines="0" showRowColHeaders="0" zoomScale="85" zoomScaleNormal="85" workbookViewId="0">
      <selection activeCell="B5" sqref="B5:F6"/>
    </sheetView>
  </sheetViews>
  <sheetFormatPr baseColWidth="10" defaultColWidth="11.42578125" defaultRowHeight="12.75" outlineLevelRow="2" outlineLevelCol="1" x14ac:dyDescent="0.2"/>
  <cols>
    <col min="1" max="1" width="6.42578125" style="40" customWidth="1"/>
    <col min="2" max="2" width="7.42578125" style="40" customWidth="1"/>
    <col min="3" max="3" width="24.28515625" style="40" customWidth="1"/>
    <col min="4" max="4" width="13.85546875" style="125" customWidth="1"/>
    <col min="5" max="5" width="17.7109375" style="125" customWidth="1"/>
    <col min="6" max="6" width="15.7109375" style="125" customWidth="1"/>
    <col min="7" max="7" width="20" style="125" customWidth="1"/>
    <col min="8" max="8" width="17.42578125" style="125" customWidth="1"/>
    <col min="9" max="9" width="24.7109375" style="125" customWidth="1"/>
    <col min="10" max="10" width="49.28515625" style="126" customWidth="1"/>
    <col min="11" max="11" width="23.85546875" style="126" hidden="1" customWidth="1" outlineLevel="1"/>
    <col min="12" max="12" width="9" style="40" customWidth="1" collapsed="1"/>
    <col min="13" max="14" width="15.7109375" style="40" customWidth="1"/>
    <col min="15" max="15" width="23.140625" style="40" customWidth="1"/>
    <col min="16" max="30" width="15.7109375" style="40" customWidth="1"/>
    <col min="31" max="16384" width="11.42578125" style="40"/>
  </cols>
  <sheetData>
    <row r="1" spans="1:16" ht="7.5" customHeight="1" x14ac:dyDescent="0.2">
      <c r="A1" s="35"/>
      <c r="B1" s="35"/>
      <c r="C1" s="35"/>
      <c r="D1" s="36"/>
      <c r="E1" s="36"/>
      <c r="F1" s="36"/>
      <c r="G1" s="36"/>
      <c r="H1" s="36"/>
      <c r="I1" s="36"/>
      <c r="J1" s="37"/>
      <c r="K1" s="37"/>
      <c r="L1" s="35"/>
      <c r="M1" s="38"/>
      <c r="N1" s="39"/>
      <c r="O1" s="39"/>
    </row>
    <row r="2" spans="1:16" ht="8.25" customHeight="1" thickBot="1" x14ac:dyDescent="0.25">
      <c r="A2" s="35"/>
      <c r="B2" s="41"/>
      <c r="C2" s="41"/>
      <c r="D2" s="42"/>
      <c r="E2" s="42"/>
      <c r="F2" s="42"/>
      <c r="G2" s="36"/>
      <c r="H2" s="36"/>
      <c r="I2" s="36"/>
      <c r="J2" s="37"/>
      <c r="K2" s="37"/>
      <c r="L2" s="35"/>
      <c r="M2" s="38"/>
      <c r="N2" s="39"/>
      <c r="O2" s="39"/>
    </row>
    <row r="3" spans="1:16" ht="49.5" customHeight="1" thickBot="1" x14ac:dyDescent="0.25">
      <c r="A3" s="35"/>
      <c r="B3" s="424" t="s">
        <v>218</v>
      </c>
      <c r="C3" s="425"/>
      <c r="D3" s="425"/>
      <c r="E3" s="426"/>
      <c r="F3" s="43"/>
      <c r="G3" s="44"/>
      <c r="H3" s="398" t="s">
        <v>245</v>
      </c>
      <c r="I3" s="399"/>
      <c r="J3" s="37"/>
      <c r="K3" s="37"/>
      <c r="L3" s="35"/>
      <c r="M3" s="38"/>
      <c r="N3" s="39"/>
      <c r="O3" s="39"/>
    </row>
    <row r="4" spans="1:16" ht="9" customHeight="1" x14ac:dyDescent="0.2">
      <c r="A4" s="35"/>
      <c r="B4" s="35"/>
      <c r="C4" s="35"/>
      <c r="D4" s="36"/>
      <c r="E4" s="36"/>
      <c r="F4" s="36"/>
      <c r="G4" s="45"/>
      <c r="H4" s="36"/>
      <c r="I4" s="36"/>
      <c r="J4" s="37"/>
      <c r="K4" s="37"/>
      <c r="L4" s="35"/>
      <c r="M4" s="38"/>
      <c r="N4" s="39"/>
      <c r="O4" s="39"/>
    </row>
    <row r="5" spans="1:16" ht="9.75" customHeight="1" x14ac:dyDescent="0.2">
      <c r="A5" s="35"/>
      <c r="B5" s="414" t="s">
        <v>221</v>
      </c>
      <c r="C5" s="415"/>
      <c r="D5" s="415"/>
      <c r="E5" s="415"/>
      <c r="F5" s="416"/>
      <c r="G5" s="45"/>
      <c r="H5" s="36"/>
      <c r="I5" s="46"/>
      <c r="J5" s="37"/>
      <c r="K5" s="37"/>
      <c r="L5" s="35"/>
      <c r="M5" s="38"/>
      <c r="N5" s="39"/>
      <c r="O5" s="39"/>
    </row>
    <row r="6" spans="1:16" ht="48.75" customHeight="1" x14ac:dyDescent="0.2">
      <c r="A6" s="35"/>
      <c r="B6" s="417"/>
      <c r="C6" s="418"/>
      <c r="D6" s="418"/>
      <c r="E6" s="418"/>
      <c r="F6" s="419"/>
      <c r="G6" s="45"/>
      <c r="H6" s="36"/>
      <c r="I6" s="46"/>
      <c r="J6" s="37"/>
      <c r="K6" s="37"/>
      <c r="L6" s="35"/>
      <c r="M6" s="38"/>
      <c r="N6" s="39"/>
      <c r="O6" s="39"/>
    </row>
    <row r="7" spans="1:16" ht="19.5" customHeight="1" x14ac:dyDescent="0.2">
      <c r="A7" s="35"/>
      <c r="B7" s="35"/>
      <c r="C7" s="35"/>
      <c r="D7" s="36"/>
      <c r="E7" s="36"/>
      <c r="F7" s="36"/>
      <c r="G7" s="36"/>
      <c r="H7" s="36"/>
      <c r="I7" s="36"/>
      <c r="J7" s="37"/>
      <c r="K7" s="37"/>
      <c r="L7" s="35"/>
      <c r="M7" s="38"/>
      <c r="N7" s="39"/>
      <c r="O7" s="39"/>
    </row>
    <row r="8" spans="1:16" x14ac:dyDescent="0.2">
      <c r="A8" s="35"/>
      <c r="B8" s="35"/>
      <c r="C8" s="35"/>
      <c r="D8" s="36"/>
      <c r="E8" s="36"/>
      <c r="F8" s="36"/>
      <c r="G8" s="36"/>
      <c r="H8" s="36"/>
      <c r="I8" s="36"/>
      <c r="J8" s="37"/>
      <c r="K8" s="37"/>
      <c r="L8" s="35"/>
      <c r="M8" s="38"/>
      <c r="N8" s="39"/>
      <c r="O8" s="39"/>
    </row>
    <row r="9" spans="1:16" ht="15.75" thickBot="1" x14ac:dyDescent="0.3">
      <c r="A9" s="47"/>
      <c r="B9" s="410" t="s">
        <v>191</v>
      </c>
      <c r="C9" s="410"/>
      <c r="D9" s="410"/>
      <c r="E9" s="410"/>
      <c r="F9" s="410"/>
      <c r="G9" s="36"/>
      <c r="H9" s="48"/>
      <c r="I9" s="48"/>
      <c r="J9" s="37"/>
      <c r="K9" s="37"/>
      <c r="L9" s="35"/>
      <c r="M9" s="38"/>
      <c r="N9" s="39"/>
      <c r="O9" s="39"/>
    </row>
    <row r="10" spans="1:16" s="39" customFormat="1" ht="13.5" hidden="1" customHeight="1" outlineLevel="1" x14ac:dyDescent="0.25">
      <c r="A10" s="49"/>
      <c r="B10" s="50"/>
      <c r="C10" s="50"/>
      <c r="D10" s="51"/>
      <c r="E10" s="36"/>
      <c r="F10" s="51"/>
      <c r="G10" s="42"/>
      <c r="H10" s="48"/>
      <c r="I10" s="36"/>
      <c r="J10" s="37"/>
      <c r="K10" s="52"/>
      <c r="L10" s="35"/>
      <c r="M10" s="38"/>
    </row>
    <row r="11" spans="1:16" s="39" customFormat="1" ht="26.25" hidden="1" customHeight="1" outlineLevel="1" x14ac:dyDescent="0.25">
      <c r="A11" s="49"/>
      <c r="B11" s="401" t="s">
        <v>36</v>
      </c>
      <c r="C11" s="427"/>
      <c r="D11" s="402"/>
      <c r="E11" s="403"/>
      <c r="F11" s="51"/>
      <c r="G11" s="420" t="s">
        <v>246</v>
      </c>
      <c r="H11" s="421"/>
      <c r="I11" s="421" t="s">
        <v>223</v>
      </c>
      <c r="J11" s="432"/>
      <c r="K11" s="53"/>
      <c r="L11" s="35"/>
      <c r="M11" s="38"/>
    </row>
    <row r="12" spans="1:16" s="39" customFormat="1" ht="17.100000000000001" hidden="1" customHeight="1" outlineLevel="1" x14ac:dyDescent="0.25">
      <c r="A12" s="49"/>
      <c r="B12" s="428"/>
      <c r="C12" s="429"/>
      <c r="D12" s="405"/>
      <c r="E12" s="406"/>
      <c r="F12" s="51"/>
      <c r="G12" s="422"/>
      <c r="H12" s="423"/>
      <c r="I12" s="423"/>
      <c r="J12" s="433"/>
      <c r="K12" s="53"/>
      <c r="L12" s="35"/>
      <c r="M12" s="38"/>
    </row>
    <row r="13" spans="1:16" ht="17.100000000000001" hidden="1" customHeight="1" outlineLevel="1" x14ac:dyDescent="0.2">
      <c r="A13" s="35"/>
      <c r="B13" s="430"/>
      <c r="C13" s="431"/>
      <c r="D13" s="408"/>
      <c r="E13" s="409"/>
      <c r="F13" s="36"/>
      <c r="G13" s="36"/>
      <c r="H13" s="46"/>
      <c r="I13" s="46"/>
      <c r="J13" s="37"/>
      <c r="K13" s="54"/>
      <c r="L13" s="35"/>
      <c r="M13" s="38"/>
      <c r="N13" s="39"/>
      <c r="O13" s="39"/>
    </row>
    <row r="14" spans="1:16" ht="13.5" hidden="1" customHeight="1" outlineLevel="1" x14ac:dyDescent="0.2">
      <c r="A14" s="55"/>
      <c r="B14" s="56"/>
      <c r="C14" s="56"/>
      <c r="D14" s="57"/>
      <c r="E14" s="58"/>
      <c r="F14" s="58"/>
      <c r="G14" s="58"/>
      <c r="H14" s="59"/>
      <c r="I14" s="59"/>
      <c r="J14" s="37"/>
      <c r="K14" s="60"/>
      <c r="L14" s="55"/>
      <c r="M14" s="38"/>
      <c r="N14" s="39"/>
      <c r="O14" s="39"/>
    </row>
    <row r="15" spans="1:16" ht="16.5" hidden="1" customHeight="1" outlineLevel="1" thickBot="1" x14ac:dyDescent="0.3">
      <c r="A15" s="35"/>
      <c r="B15" s="400"/>
      <c r="C15" s="400"/>
      <c r="D15" s="61" t="s">
        <v>32</v>
      </c>
      <c r="E15" s="62" t="s">
        <v>33</v>
      </c>
      <c r="F15" s="62" t="s">
        <v>34</v>
      </c>
      <c r="G15" s="62" t="s">
        <v>87</v>
      </c>
      <c r="H15" s="62" t="s">
        <v>88</v>
      </c>
      <c r="I15" s="62" t="s">
        <v>35</v>
      </c>
      <c r="J15" s="63" t="s">
        <v>89</v>
      </c>
      <c r="K15" s="63" t="s">
        <v>187</v>
      </c>
      <c r="L15" s="35"/>
      <c r="M15" s="38"/>
      <c r="N15" s="39"/>
      <c r="O15" s="39"/>
      <c r="P15" s="64"/>
    </row>
    <row r="16" spans="1:16" ht="21.75" hidden="1" customHeight="1" outlineLevel="1" x14ac:dyDescent="0.2">
      <c r="A16" s="35"/>
      <c r="B16" s="35"/>
      <c r="C16" s="35"/>
      <c r="D16" s="65"/>
      <c r="E16" s="66"/>
      <c r="F16" s="65"/>
      <c r="G16" s="67"/>
      <c r="H16" s="68"/>
      <c r="I16" s="68"/>
      <c r="J16" s="37"/>
      <c r="K16" s="69"/>
      <c r="L16" s="35"/>
      <c r="M16" s="70"/>
      <c r="N16" s="39"/>
      <c r="O16" s="39"/>
      <c r="P16" s="64"/>
    </row>
    <row r="17" spans="1:15" ht="15" hidden="1" outlineLevel="1" x14ac:dyDescent="0.25">
      <c r="A17" s="35"/>
      <c r="B17" s="71" t="s">
        <v>44</v>
      </c>
      <c r="C17" s="72" t="s">
        <v>81</v>
      </c>
      <c r="D17" s="73"/>
      <c r="E17" s="74"/>
      <c r="F17" s="75" t="s">
        <v>81</v>
      </c>
      <c r="G17" s="67">
        <f t="shared" ref="G17" si="0">-(D17-E17)</f>
        <v>0</v>
      </c>
      <c r="H17" s="76">
        <f>IF(AND(G17&gt;1,D17=0),MIN(IF(ISERROR(E17/D17),G17,IF(E17/D17=0,G17,IF(G17=0,"0%",(E17/D17)-1))),1),IF(AND(G17&lt;-1,E17=0),MAX(IF(ISERROR(E17/D17),G17,IF(E17/D17=0,G17,IF(G17=0,"0%",(E17/D17)-1))),-1),IF(ISERROR(E17/D17),G17,IF(E17/D17=0,G17,IF(G17=0,"0%",(E17/D17)-1)))))</f>
        <v>0</v>
      </c>
      <c r="I17" s="68" t="str">
        <f>IF(H17="","",IF(H17&lt;=(-0.3),"Starke Verringerung",IF(H17&lt;(-0.1),"Mäßige Verringerung",IF(H17&lt;(-0.02),"Leichte Verringerung",IF(H17&lt;(0.02),"Keine Veränderung",IF(H17&lt;0.1,"Leichter Anstieg",IF(H17&lt;0.3,"Mäßiger Anstieg",IF(H17&gt;=0.3,IF(H17="0%","Keine Veränderung","Starker Anstieg")))))))))</f>
        <v>Keine Veränderung</v>
      </c>
      <c r="J17" s="77"/>
      <c r="K17" s="386"/>
      <c r="L17" s="385"/>
      <c r="M17" s="79"/>
      <c r="N17" s="80"/>
      <c r="O17" s="39"/>
    </row>
    <row r="18" spans="1:15" ht="13.5" hidden="1" customHeight="1" outlineLevel="1" x14ac:dyDescent="0.2">
      <c r="A18" s="35"/>
      <c r="B18" s="81"/>
      <c r="C18" s="82"/>
      <c r="D18" s="67"/>
      <c r="E18" s="68"/>
      <c r="F18" s="67"/>
      <c r="G18" s="67"/>
      <c r="H18" s="76"/>
      <c r="I18" s="68"/>
      <c r="J18" s="83"/>
      <c r="K18" s="386"/>
      <c r="L18" s="385"/>
      <c r="M18" s="79"/>
      <c r="N18" s="80"/>
      <c r="O18" s="39"/>
    </row>
    <row r="19" spans="1:15" ht="15" hidden="1" outlineLevel="1" x14ac:dyDescent="0.25">
      <c r="A19" s="35"/>
      <c r="B19" s="71" t="s">
        <v>45</v>
      </c>
      <c r="C19" s="72" t="s">
        <v>81</v>
      </c>
      <c r="D19" s="73"/>
      <c r="E19" s="73"/>
      <c r="F19" s="75" t="s">
        <v>81</v>
      </c>
      <c r="G19" s="67">
        <f>-(D19-E19)</f>
        <v>0</v>
      </c>
      <c r="H19" s="76">
        <f>IF(AND(G19&gt;1,D19=0),MIN(IF(ISERROR(E19/D19),G19,IF(E19/D19=0,G19,IF(G19=0,"0%",(E19/D19)-1))),1),IF(AND(G19&lt;-1,E19=0),MAX(IF(ISERROR(E19/D19),G19,IF(E19/D19=0,G19,IF(G19=0,"0%",(E19/D19)-1))),-1),IF(ISERROR(E19/D19),G19,IF(E19/D19=0,G19,IF(G19=0,"0%",(E19/D19)-1)))))</f>
        <v>0</v>
      </c>
      <c r="I19" s="68" t="str">
        <f t="shared" ref="I19" si="1">IF(H19="","",IF(H19&lt;=(-0.3),"Starke Verringerung",IF(H19&lt;(-0.1),"Mäßige Verringerung",IF(H19&lt;(-0.02),"Leichte Verringerung",IF(H19&lt;(0.02),"Keine Veränderung",IF(H19&lt;0.1,"Leichter Anstieg",IF(H19&lt;0.3,"Mäßiger Anstieg",IF(H19&gt;=0.3,IF(H19="0%","Keine Veränderung","Starker Anstieg")))))))))</f>
        <v>Keine Veränderung</v>
      </c>
      <c r="J19" s="77"/>
      <c r="K19" s="386"/>
      <c r="L19" s="385"/>
      <c r="M19" s="84"/>
      <c r="N19" s="80"/>
      <c r="O19" s="39"/>
    </row>
    <row r="20" spans="1:15" ht="13.5" hidden="1" customHeight="1" outlineLevel="1" x14ac:dyDescent="0.2">
      <c r="A20" s="35"/>
      <c r="B20" s="81"/>
      <c r="C20" s="82"/>
      <c r="D20" s="67"/>
      <c r="E20" s="68"/>
      <c r="F20" s="67"/>
      <c r="G20" s="67"/>
      <c r="H20" s="76"/>
      <c r="I20" s="68"/>
      <c r="J20" s="83"/>
      <c r="K20" s="386"/>
      <c r="L20" s="385"/>
      <c r="M20" s="84"/>
      <c r="N20" s="80"/>
      <c r="O20" s="39"/>
    </row>
    <row r="21" spans="1:15" ht="15" hidden="1" outlineLevel="1" x14ac:dyDescent="0.25">
      <c r="A21" s="35"/>
      <c r="B21" s="71" t="s">
        <v>46</v>
      </c>
      <c r="C21" s="72" t="s">
        <v>81</v>
      </c>
      <c r="D21" s="73"/>
      <c r="E21" s="73"/>
      <c r="F21" s="75" t="s">
        <v>81</v>
      </c>
      <c r="G21" s="67">
        <f>-(D21-E21)</f>
        <v>0</v>
      </c>
      <c r="H21" s="76">
        <f t="shared" ref="H21" si="2">IF(AND(G21&gt;1,D21=0),MIN(IF(ISERROR(E21/D21),G21,IF(E21/D21=0,G21,IF(G21=0,"0%",(E21/D21)-1))),1),IF(AND(G21&lt;-1,E21=0),MAX(IF(ISERROR(E21/D21),G21,IF(E21/D21=0,G21,IF(G21=0,"0%",(E21/D21)-1))),-1),IF(ISERROR(E21/D21),G21,IF(E21/D21=0,G21,IF(G21=0,"0%",(E21/D21)-1)))))</f>
        <v>0</v>
      </c>
      <c r="I21" s="68" t="str">
        <f t="shared" ref="I21" si="3">IF(H21="","",IF(H21&lt;=(-0.3),"Starke Verringerung",IF(H21&lt;(-0.1),"Mäßige Verringerung",IF(H21&lt;(-0.02),"Leichte Verringerung",IF(H21&lt;(0.02),"Keine Veränderung",IF(H21&lt;0.1,"Leichter Anstieg",IF(H21&lt;0.3,"Mäßiger Anstieg",IF(H21&gt;=0.3,IF(H21="0%","Keine Veränderung","Starker Anstieg")))))))))</f>
        <v>Keine Veränderung</v>
      </c>
      <c r="J21" s="77"/>
      <c r="K21" s="386"/>
      <c r="L21" s="385"/>
      <c r="M21" s="84"/>
      <c r="N21" s="80"/>
      <c r="O21" s="39"/>
    </row>
    <row r="22" spans="1:15" ht="13.5" hidden="1" customHeight="1" outlineLevel="2" x14ac:dyDescent="0.2">
      <c r="A22" s="35"/>
      <c r="B22" s="81"/>
      <c r="C22" s="82"/>
      <c r="D22" s="67"/>
      <c r="E22" s="85"/>
      <c r="F22" s="67"/>
      <c r="G22" s="67"/>
      <c r="H22" s="76"/>
      <c r="I22" s="68"/>
      <c r="J22" s="83"/>
      <c r="K22" s="386"/>
      <c r="L22" s="385"/>
      <c r="M22" s="79"/>
      <c r="N22" s="80"/>
      <c r="O22" s="39"/>
    </row>
    <row r="23" spans="1:15" ht="13.5" hidden="1" customHeight="1" outlineLevel="2" x14ac:dyDescent="0.25">
      <c r="A23" s="35"/>
      <c r="B23" s="71" t="s">
        <v>111</v>
      </c>
      <c r="C23" s="72" t="s">
        <v>81</v>
      </c>
      <c r="D23" s="73"/>
      <c r="E23" s="73"/>
      <c r="F23" s="75" t="s">
        <v>81</v>
      </c>
      <c r="G23" s="67">
        <f>-(D23-E23)</f>
        <v>0</v>
      </c>
      <c r="H23" s="76">
        <f t="shared" ref="H23" si="4">IF(AND(G23&gt;1,D23=0),MIN(IF(ISERROR(E23/D23),G23,IF(E23/D23=0,G23,IF(G23=0,"0%",(E23/D23)-1))),1),IF(AND(G23&lt;-1,E23=0),MAX(IF(ISERROR(E23/D23),G23,IF(E23/D23=0,G23,IF(G23=0,"0%",(E23/D23)-1))),-1),IF(ISERROR(E23/D23),G23,IF(E23/D23=0,G23,IF(G23=0,"0%",(E23/D23)-1)))))</f>
        <v>0</v>
      </c>
      <c r="I23" s="68" t="str">
        <f t="shared" ref="I23" si="5">IF(H23="","",IF(H23&lt;=(-0.3),"Starke Verringerung",IF(H23&lt;(-0.1),"Mäßige Verringerung",IF(H23&lt;(-0.02),"Leichte Verringerung",IF(H23&lt;(0.02),"Keine Veränderung",IF(H23&lt;0.1,"Leichter Anstieg",IF(H23&lt;0.3,"Mäßiger Anstieg",IF(H23&gt;=0.3,IF(H23="0%","Keine Veränderung","Starker Anstieg")))))))))</f>
        <v>Keine Veränderung</v>
      </c>
      <c r="J23" s="77"/>
      <c r="K23" s="386"/>
      <c r="L23" s="385"/>
      <c r="M23" s="79"/>
      <c r="N23" s="80"/>
      <c r="O23" s="39"/>
    </row>
    <row r="24" spans="1:15" ht="13.5" hidden="1" customHeight="1" outlineLevel="2" x14ac:dyDescent="0.2">
      <c r="A24" s="35"/>
      <c r="B24" s="81"/>
      <c r="C24" s="82"/>
      <c r="D24" s="67"/>
      <c r="E24" s="68"/>
      <c r="F24" s="67"/>
      <c r="G24" s="67"/>
      <c r="H24" s="76"/>
      <c r="I24" s="68"/>
      <c r="J24" s="83"/>
      <c r="K24" s="386"/>
      <c r="L24" s="385"/>
      <c r="M24" s="79"/>
      <c r="N24" s="80"/>
      <c r="O24" s="39"/>
    </row>
    <row r="25" spans="1:15" ht="13.5" hidden="1" customHeight="1" outlineLevel="2" x14ac:dyDescent="0.25">
      <c r="A25" s="35"/>
      <c r="B25" s="71" t="s">
        <v>109</v>
      </c>
      <c r="C25" s="86" t="s">
        <v>81</v>
      </c>
      <c r="D25" s="73"/>
      <c r="E25" s="73"/>
      <c r="F25" s="75" t="s">
        <v>81</v>
      </c>
      <c r="G25" s="67">
        <f>-(D25-E25)</f>
        <v>0</v>
      </c>
      <c r="H25" s="76">
        <f t="shared" ref="H25" si="6">IF(AND(G25&gt;1,D25=0),MIN(IF(ISERROR(E25/D25),G25,IF(E25/D25=0,G25,IF(G25=0,"0%",(E25/D25)-1))),1),IF(AND(G25&lt;-1,E25=0),MAX(IF(ISERROR(E25/D25),G25,IF(E25/D25=0,G25,IF(G25=0,"0%",(E25/D25)-1))),-1),IF(ISERROR(E25/D25),G25,IF(E25/D25=0,G25,IF(G25=0,"0%",(E25/D25)-1)))))</f>
        <v>0</v>
      </c>
      <c r="I25" s="68" t="str">
        <f t="shared" ref="I25" si="7">IF(H25="","",IF(H25&lt;=(-0.3),"Starke Verringerung",IF(H25&lt;(-0.1),"Mäßige Verringerung",IF(H25&lt;(-0.02),"Leichte Verringerung",IF(H25&lt;(0.02),"Keine Veränderung",IF(H25&lt;0.1,"Leichter Anstieg",IF(H25&lt;0.3,"Mäßiger Anstieg",IF(H25&gt;=0.3,IF(H25="0%","Keine Veränderung","Starker Anstieg")))))))))</f>
        <v>Keine Veränderung</v>
      </c>
      <c r="J25" s="77"/>
      <c r="K25" s="386"/>
      <c r="L25" s="385"/>
      <c r="M25" s="79"/>
      <c r="N25" s="80"/>
      <c r="O25" s="39"/>
    </row>
    <row r="26" spans="1:15" ht="13.5" hidden="1" customHeight="1" outlineLevel="2" x14ac:dyDescent="0.2">
      <c r="A26" s="35"/>
      <c r="B26" s="81"/>
      <c r="C26" s="82"/>
      <c r="D26" s="67"/>
      <c r="E26" s="68"/>
      <c r="F26" s="67"/>
      <c r="G26" s="67"/>
      <c r="H26" s="76"/>
      <c r="I26" s="68"/>
      <c r="J26" s="83"/>
      <c r="K26" s="386"/>
      <c r="L26" s="385"/>
      <c r="M26" s="79"/>
      <c r="N26" s="80"/>
      <c r="O26" s="39"/>
    </row>
    <row r="27" spans="1:15" ht="13.5" hidden="1" customHeight="1" outlineLevel="2" x14ac:dyDescent="0.25">
      <c r="A27" s="35"/>
      <c r="B27" s="71" t="s">
        <v>112</v>
      </c>
      <c r="C27" s="72" t="s">
        <v>81</v>
      </c>
      <c r="D27" s="73"/>
      <c r="E27" s="73"/>
      <c r="F27" s="75" t="s">
        <v>81</v>
      </c>
      <c r="G27" s="67">
        <f>-(D27-E27)</f>
        <v>0</v>
      </c>
      <c r="H27" s="76">
        <f t="shared" ref="H27" si="8">IF(AND(G27&gt;1,D27=0),MIN(IF(ISERROR(E27/D27),G27,IF(E27/D27=0,G27,IF(G27=0,"0%",(E27/D27)-1))),1),IF(AND(G27&lt;-1,E27=0),MAX(IF(ISERROR(E27/D27),G27,IF(E27/D27=0,G27,IF(G27=0,"0%",(E27/D27)-1))),-1),IF(ISERROR(E27/D27),G27,IF(E27/D27=0,G27,IF(G27=0,"0%",(E27/D27)-1)))))</f>
        <v>0</v>
      </c>
      <c r="I27" s="68" t="str">
        <f t="shared" ref="I27" si="9">IF(H27="","",IF(H27&lt;=(-0.3),"Starke Verringerung",IF(H27&lt;(-0.1),"Mäßige Verringerung",IF(H27&lt;(-0.02),"Leichte Verringerung",IF(H27&lt;(0.02),"Keine Veränderung",IF(H27&lt;0.1,"Leichter Anstieg",IF(H27&lt;0.3,"Mäßiger Anstieg",IF(H27&gt;=0.3,IF(H27="0%","Keine Veränderung","Starker Anstieg")))))))))</f>
        <v>Keine Veränderung</v>
      </c>
      <c r="J27" s="87"/>
      <c r="K27" s="386"/>
      <c r="L27" s="385"/>
      <c r="M27" s="79"/>
      <c r="N27" s="80"/>
      <c r="O27" s="39"/>
    </row>
    <row r="28" spans="1:15" ht="13.5" hidden="1" customHeight="1" outlineLevel="2" x14ac:dyDescent="0.25">
      <c r="A28" s="35"/>
      <c r="B28" s="88"/>
      <c r="C28" s="82"/>
      <c r="D28" s="89"/>
      <c r="E28" s="90"/>
      <c r="F28" s="67"/>
      <c r="G28" s="67"/>
      <c r="H28" s="76"/>
      <c r="I28" s="68"/>
      <c r="J28" s="91"/>
      <c r="K28" s="386"/>
      <c r="L28" s="385"/>
      <c r="M28" s="79"/>
      <c r="N28" s="80"/>
      <c r="O28" s="39"/>
    </row>
    <row r="29" spans="1:15" ht="13.5" hidden="1" customHeight="1" outlineLevel="2" x14ac:dyDescent="0.25">
      <c r="A29" s="35"/>
      <c r="B29" s="71" t="s">
        <v>110</v>
      </c>
      <c r="C29" s="72" t="s">
        <v>81</v>
      </c>
      <c r="D29" s="92"/>
      <c r="E29" s="92"/>
      <c r="F29" s="75" t="s">
        <v>81</v>
      </c>
      <c r="G29" s="67">
        <f>-(D29-E29)</f>
        <v>0</v>
      </c>
      <c r="H29" s="76">
        <f t="shared" ref="H29" si="10">IF(AND(G29&gt;1,D29=0),MIN(IF(ISERROR(E29/D29),G29,IF(E29/D29=0,G29,IF(G29=0,"0%",(E29/D29)-1))),1),IF(AND(G29&lt;-1,E29=0),MAX(IF(ISERROR(E29/D29),G29,IF(E29/D29=0,G29,IF(G29=0,"0%",(E29/D29)-1))),-1),IF(ISERROR(E29/D29),G29,IF(E29/D29=0,G29,IF(G29=0,"0%",(E29/D29)-1)))))</f>
        <v>0</v>
      </c>
      <c r="I29" s="68" t="str">
        <f t="shared" ref="I29" si="11">IF(H29="","",IF(H29&lt;=(-0.3),"Starke Verringerung",IF(H29&lt;(-0.1),"Mäßige Verringerung",IF(H29&lt;(-0.02),"Leichte Verringerung",IF(H29&lt;(0.02),"Keine Veränderung",IF(H29&lt;0.1,"Leichter Anstieg",IF(H29&lt;0.3,"Mäßiger Anstieg",IF(H29&gt;=0.3,IF(H29="0%","Keine Veränderung","Starker Anstieg")))))))))</f>
        <v>Keine Veränderung</v>
      </c>
      <c r="J29" s="87"/>
      <c r="K29" s="386"/>
      <c r="L29" s="385"/>
      <c r="M29" s="79"/>
      <c r="N29" s="80"/>
      <c r="O29" s="39"/>
    </row>
    <row r="30" spans="1:15" ht="13.5" hidden="1" customHeight="1" outlineLevel="2" x14ac:dyDescent="0.2">
      <c r="A30" s="35"/>
      <c r="B30" s="81"/>
      <c r="C30" s="82"/>
      <c r="D30" s="67"/>
      <c r="E30" s="68"/>
      <c r="F30" s="67"/>
      <c r="G30" s="67"/>
      <c r="H30" s="76"/>
      <c r="I30" s="68"/>
      <c r="J30" s="83"/>
      <c r="K30" s="386"/>
      <c r="L30" s="385"/>
      <c r="M30" s="79"/>
      <c r="N30" s="80"/>
      <c r="O30" s="39"/>
    </row>
    <row r="31" spans="1:15" ht="13.5" hidden="1" customHeight="1" outlineLevel="2" x14ac:dyDescent="0.25">
      <c r="A31" s="35"/>
      <c r="B31" s="71" t="s">
        <v>113</v>
      </c>
      <c r="C31" s="72" t="s">
        <v>81</v>
      </c>
      <c r="D31" s="73"/>
      <c r="E31" s="73"/>
      <c r="F31" s="93" t="s">
        <v>81</v>
      </c>
      <c r="G31" s="67">
        <f>-(D31-E31)</f>
        <v>0</v>
      </c>
      <c r="H31" s="76">
        <f t="shared" ref="H31" si="12">IF(AND(G31&gt;1,D31=0),MIN(IF(ISERROR(E31/D31),G31,IF(E31/D31=0,G31,IF(G31=0,"0%",(E31/D31)-1))),1),IF(AND(G31&lt;-1,E31=0),MAX(IF(ISERROR(E31/D31),G31,IF(E31/D31=0,G31,IF(G31=0,"0%",(E31/D31)-1))),-1),IF(ISERROR(E31/D31),G31,IF(E31/D31=0,G31,IF(G31=0,"0%",(E31/D31)-1)))))</f>
        <v>0</v>
      </c>
      <c r="I31" s="68" t="str">
        <f t="shared" ref="I31" si="13">IF(H31="","",IF(H31&lt;=(-0.3),"Starke Verringerung",IF(H31&lt;(-0.1),"Mäßige Verringerung",IF(H31&lt;(-0.02),"Leichte Verringerung",IF(H31&lt;(0.02),"Keine Veränderung",IF(H31&lt;0.1,"Leichter Anstieg",IF(H31&lt;0.3,"Mäßiger Anstieg",IF(H31&gt;=0.3,IF(H31="0%","Keine Veränderung","Starker Anstieg")))))))))</f>
        <v>Keine Veränderung</v>
      </c>
      <c r="J31" s="77"/>
      <c r="K31" s="386"/>
      <c r="L31" s="385"/>
      <c r="M31" s="79"/>
      <c r="N31" s="80"/>
      <c r="O31" s="39"/>
    </row>
    <row r="32" spans="1:15" ht="13.5" hidden="1" customHeight="1" outlineLevel="1" collapsed="1" x14ac:dyDescent="0.2">
      <c r="A32" s="35"/>
      <c r="B32" s="35"/>
      <c r="C32" s="35"/>
      <c r="D32" s="36"/>
      <c r="E32" s="36"/>
      <c r="F32" s="36"/>
      <c r="G32" s="36"/>
      <c r="H32" s="36"/>
      <c r="I32" s="36"/>
      <c r="J32" s="91"/>
      <c r="K32" s="94"/>
      <c r="L32" s="35"/>
      <c r="M32" s="38"/>
      <c r="N32" s="39"/>
      <c r="O32" s="39"/>
    </row>
    <row r="33" spans="1:15" ht="15.75" hidden="1" customHeight="1" outlineLevel="1" x14ac:dyDescent="0.2">
      <c r="A33" s="35"/>
      <c r="B33" s="398" t="s">
        <v>37</v>
      </c>
      <c r="C33" s="399"/>
      <c r="D33" s="36"/>
      <c r="E33" s="36"/>
      <c r="F33" s="36"/>
      <c r="G33" s="36"/>
      <c r="H33" s="36"/>
      <c r="I33" s="36"/>
      <c r="J33" s="37"/>
      <c r="K33" s="37"/>
      <c r="L33" s="35"/>
      <c r="M33" s="38"/>
      <c r="N33" s="39"/>
      <c r="O33" s="39"/>
    </row>
    <row r="34" spans="1:15" ht="39.950000000000003" customHeight="1" collapsed="1" thickBot="1" x14ac:dyDescent="0.3">
      <c r="A34" s="47"/>
      <c r="B34" s="410" t="s">
        <v>192</v>
      </c>
      <c r="C34" s="410"/>
      <c r="D34" s="410"/>
      <c r="E34" s="410"/>
      <c r="F34" s="410"/>
      <c r="G34" s="96"/>
      <c r="H34" s="96"/>
      <c r="I34" s="36"/>
      <c r="J34" s="37"/>
      <c r="K34" s="37"/>
      <c r="L34" s="35"/>
      <c r="M34" s="38"/>
      <c r="N34" s="39"/>
      <c r="O34" s="39"/>
    </row>
    <row r="35" spans="1:15" ht="6.75" hidden="1" customHeight="1" outlineLevel="1" x14ac:dyDescent="0.2">
      <c r="A35" s="35"/>
      <c r="B35" s="35"/>
      <c r="C35" s="35"/>
      <c r="D35" s="36"/>
      <c r="E35" s="36"/>
      <c r="F35" s="36"/>
      <c r="G35" s="36"/>
      <c r="H35" s="36"/>
      <c r="I35" s="36"/>
      <c r="J35" s="37"/>
      <c r="K35" s="37"/>
      <c r="L35" s="35"/>
      <c r="M35" s="38"/>
      <c r="N35" s="39"/>
      <c r="O35" s="39"/>
    </row>
    <row r="36" spans="1:15" ht="28.5" hidden="1" customHeight="1" outlineLevel="1" x14ac:dyDescent="0.2">
      <c r="A36" s="35"/>
      <c r="B36" s="401" t="s">
        <v>36</v>
      </c>
      <c r="C36" s="402"/>
      <c r="D36" s="402"/>
      <c r="E36" s="403"/>
      <c r="F36" s="36"/>
      <c r="G36" s="36"/>
      <c r="H36" s="36"/>
      <c r="I36" s="36"/>
      <c r="J36" s="37"/>
      <c r="K36" s="37"/>
      <c r="L36" s="35"/>
      <c r="M36" s="38"/>
      <c r="N36" s="39"/>
      <c r="O36" s="39"/>
    </row>
    <row r="37" spans="1:15" ht="15.95" hidden="1" customHeight="1" outlineLevel="1" x14ac:dyDescent="0.2">
      <c r="A37" s="35"/>
      <c r="B37" s="404"/>
      <c r="C37" s="405"/>
      <c r="D37" s="405"/>
      <c r="E37" s="406"/>
      <c r="F37" s="36"/>
      <c r="G37" s="36"/>
      <c r="H37" s="36"/>
      <c r="I37" s="36"/>
      <c r="J37" s="37" t="s">
        <v>42</v>
      </c>
      <c r="K37" s="37"/>
      <c r="L37" s="35"/>
      <c r="M37" s="38"/>
      <c r="N37" s="39"/>
      <c r="O37" s="39"/>
    </row>
    <row r="38" spans="1:15" ht="19.5" hidden="1" customHeight="1" outlineLevel="1" x14ac:dyDescent="0.2">
      <c r="A38" s="35"/>
      <c r="B38" s="407"/>
      <c r="C38" s="408"/>
      <c r="D38" s="408"/>
      <c r="E38" s="409"/>
      <c r="F38" s="36"/>
      <c r="G38" s="36"/>
      <c r="H38" s="36"/>
      <c r="I38" s="36"/>
      <c r="J38" s="37"/>
      <c r="K38" s="37"/>
      <c r="L38" s="35"/>
      <c r="M38" s="38"/>
      <c r="N38" s="39"/>
      <c r="O38" s="39"/>
    </row>
    <row r="39" spans="1:15" s="39" customFormat="1" ht="13.5" hidden="1" customHeight="1" outlineLevel="1" x14ac:dyDescent="0.2">
      <c r="A39" s="33"/>
      <c r="B39" s="97"/>
      <c r="C39" s="97"/>
      <c r="D39" s="57"/>
      <c r="E39" s="57"/>
      <c r="F39" s="57"/>
      <c r="G39" s="57"/>
      <c r="H39" s="57"/>
      <c r="I39" s="57"/>
      <c r="J39" s="98"/>
      <c r="K39" s="98"/>
      <c r="L39" s="33"/>
      <c r="M39" s="38"/>
    </row>
    <row r="40" spans="1:15" ht="16.5" hidden="1" customHeight="1" outlineLevel="1" thickBot="1" x14ac:dyDescent="0.3">
      <c r="A40" s="35"/>
      <c r="B40" s="400"/>
      <c r="C40" s="400"/>
      <c r="D40" s="61" t="s">
        <v>32</v>
      </c>
      <c r="E40" s="62" t="s">
        <v>33</v>
      </c>
      <c r="F40" s="62" t="s">
        <v>34</v>
      </c>
      <c r="G40" s="62" t="s">
        <v>87</v>
      </c>
      <c r="H40" s="62" t="s">
        <v>88</v>
      </c>
      <c r="I40" s="62" t="s">
        <v>35</v>
      </c>
      <c r="J40" s="63" t="s">
        <v>89</v>
      </c>
      <c r="K40" s="63" t="s">
        <v>187</v>
      </c>
      <c r="L40" s="35"/>
      <c r="M40" s="38"/>
      <c r="N40" s="39"/>
      <c r="O40" s="39"/>
    </row>
    <row r="41" spans="1:15" ht="15.75" hidden="1" customHeight="1" outlineLevel="1" x14ac:dyDescent="0.2">
      <c r="A41" s="35"/>
      <c r="B41" s="35"/>
      <c r="C41" s="35"/>
      <c r="D41" s="67"/>
      <c r="E41" s="68"/>
      <c r="F41" s="67"/>
      <c r="G41" s="67"/>
      <c r="H41" s="68"/>
      <c r="I41" s="68"/>
      <c r="J41" s="37"/>
      <c r="K41" s="69"/>
      <c r="L41" s="35"/>
      <c r="M41" s="38"/>
      <c r="N41" s="39"/>
      <c r="O41" s="39"/>
    </row>
    <row r="42" spans="1:15" ht="15" hidden="1" outlineLevel="1" x14ac:dyDescent="0.25">
      <c r="A42" s="35"/>
      <c r="B42" s="71" t="s">
        <v>44</v>
      </c>
      <c r="C42" s="72" t="s">
        <v>81</v>
      </c>
      <c r="D42" s="73"/>
      <c r="E42" s="73"/>
      <c r="F42" s="75" t="s">
        <v>81</v>
      </c>
      <c r="G42" s="67">
        <f>-(D42-E42)</f>
        <v>0</v>
      </c>
      <c r="H42" s="76">
        <f>IF(AND(G42&gt;1,D42=0),MIN(IF(ISERROR(E42/D42),G42,IF(E42/D42=0,G42,IF(G42=0,"0%",(E42/D42)-1))),1),IF(AND(G42&lt;-1,E42=0),MAX(IF(ISERROR(E42/D42),G42,IF(E42/D42=0,G42,IF(G42=0,"0%",(E42/D42)-1))),-1),IF(ISERROR(E42/D42),G42,IF(E42/D42=0,G42,IF(G42=0,"0%",(E42/D42)-1)))))</f>
        <v>0</v>
      </c>
      <c r="I42" s="68" t="str">
        <f>IF(H42="","",IF(H42&lt;=(-0.3),"Starke Verringerung",IF(H42&lt;(-0.1),"Mäßige Verringerung",IF(H42&lt;(-0.02),"Leichte Verringerung",IF(H42&lt;(0.02),"Keine Veränderung",IF(H42&lt;0.1,"Leichter Anstieg",IF(H42&lt;0.3,"Mäßiger Anstieg",IF(H42&gt;=0.3,IF(H42="0%","Keine Veränderung","Starker Anstieg")))))))))</f>
        <v>Keine Veränderung</v>
      </c>
      <c r="J42" s="77"/>
      <c r="K42" s="386"/>
      <c r="L42" s="35"/>
      <c r="M42" s="38"/>
      <c r="N42" s="39"/>
      <c r="O42" s="39"/>
    </row>
    <row r="43" spans="1:15" ht="13.5" hidden="1" customHeight="1" outlineLevel="1" x14ac:dyDescent="0.2">
      <c r="A43" s="35"/>
      <c r="B43" s="35"/>
      <c r="C43" s="82"/>
      <c r="D43" s="67"/>
      <c r="E43" s="68"/>
      <c r="F43" s="67"/>
      <c r="G43" s="67"/>
      <c r="H43" s="76"/>
      <c r="I43" s="68"/>
      <c r="J43" s="83"/>
      <c r="K43" s="386"/>
      <c r="L43" s="35"/>
      <c r="M43" s="38"/>
      <c r="N43" s="39"/>
      <c r="O43" s="39"/>
    </row>
    <row r="44" spans="1:15" ht="15" hidden="1" outlineLevel="1" x14ac:dyDescent="0.25">
      <c r="A44" s="35"/>
      <c r="B44" s="71" t="s">
        <v>45</v>
      </c>
      <c r="C44" s="72" t="s">
        <v>81</v>
      </c>
      <c r="D44" s="73"/>
      <c r="E44" s="73"/>
      <c r="F44" s="75" t="s">
        <v>81</v>
      </c>
      <c r="G44" s="67">
        <f>-(D44-E44)</f>
        <v>0</v>
      </c>
      <c r="H44" s="76">
        <f>IF(AND(G44&gt;1,D44=0),MIN(IF(ISERROR(E44/D44),G44,IF(E44/D44=0,G44,IF(G44=0,"0%",(E44/D44)-1))),1),IF(AND(G44&lt;-1,E44=0),MAX(IF(ISERROR(E44/D44),G44,IF(E44/D44=0,G44,IF(G44=0,"0%",(E44/D44)-1))),-1),IF(ISERROR(E44/D44),G44,IF(E44/D44=0,G44,IF(G44=0,"0%",(E44/D44)-1)))))</f>
        <v>0</v>
      </c>
      <c r="I44" s="68" t="str">
        <f t="shared" ref="I44" si="14">IF(H44="","",IF(H44&lt;=(-0.3),"Starke Verringerung",IF(H44&lt;(-0.1),"Mäßige Verringerung",IF(H44&lt;(-0.02),"Leichte Verringerung",IF(H44&lt;(0.02),"Keine Veränderung",IF(H44&lt;0.1,"Leichter Anstieg",IF(H44&lt;0.3,"Mäßiger Anstieg",IF(H44&gt;=0.3,IF(H44="0%","Keine Veränderung","Starker Anstieg")))))))))</f>
        <v>Keine Veränderung</v>
      </c>
      <c r="J44" s="77"/>
      <c r="K44" s="386"/>
      <c r="L44" s="35"/>
      <c r="M44" s="38"/>
      <c r="N44" s="39"/>
      <c r="O44" s="39"/>
    </row>
    <row r="45" spans="1:15" hidden="1" outlineLevel="1" x14ac:dyDescent="0.2">
      <c r="A45" s="35"/>
      <c r="B45" s="35"/>
      <c r="C45" s="82"/>
      <c r="D45" s="67"/>
      <c r="E45" s="68"/>
      <c r="F45" s="67"/>
      <c r="G45" s="67"/>
      <c r="H45" s="76"/>
      <c r="I45" s="68"/>
      <c r="J45" s="83"/>
      <c r="K45" s="386"/>
      <c r="L45" s="35"/>
      <c r="M45" s="38"/>
      <c r="N45" s="39"/>
      <c r="O45" s="39"/>
    </row>
    <row r="46" spans="1:15" ht="15" hidden="1" outlineLevel="1" x14ac:dyDescent="0.25">
      <c r="A46" s="35"/>
      <c r="B46" s="71" t="s">
        <v>46</v>
      </c>
      <c r="C46" s="72" t="s">
        <v>81</v>
      </c>
      <c r="D46" s="73"/>
      <c r="E46" s="73"/>
      <c r="F46" s="75" t="s">
        <v>81</v>
      </c>
      <c r="G46" s="67">
        <f>-(D46-E46)</f>
        <v>0</v>
      </c>
      <c r="H46" s="76">
        <f t="shared" ref="H46" si="15">IF(AND(G46&gt;1,D46=0),MIN(IF(ISERROR(E46/D46),G46,IF(E46/D46=0,G46,IF(G46=0,"0%",(E46/D46)-1))),1),IF(AND(G46&lt;-1,E46=0),MAX(IF(ISERROR(E46/D46),G46,IF(E46/D46=0,G46,IF(G46=0,"0%",(E46/D46)-1))),-1),IF(ISERROR(E46/D46),G46,IF(E46/D46=0,G46,IF(G46=0,"0%",(E46/D46)-1)))))</f>
        <v>0</v>
      </c>
      <c r="I46" s="68" t="str">
        <f t="shared" ref="I46" si="16">IF(H46="","",IF(H46&lt;=(-0.3),"Starke Verringerung",IF(H46&lt;(-0.1),"Mäßige Verringerung",IF(H46&lt;(-0.02),"Leichte Verringerung",IF(H46&lt;(0.02),"Keine Veränderung",IF(H46&lt;0.1,"Leichter Anstieg",IF(H46&lt;0.3,"Mäßiger Anstieg",IF(H46&gt;=0.3,IF(H46="0%","Keine Veränderung","Starker Anstieg")))))))))</f>
        <v>Keine Veränderung</v>
      </c>
      <c r="J46" s="77"/>
      <c r="K46" s="386"/>
      <c r="L46" s="35"/>
      <c r="M46" s="38"/>
      <c r="N46" s="39"/>
      <c r="O46" s="39"/>
    </row>
    <row r="47" spans="1:15" hidden="1" outlineLevel="2" x14ac:dyDescent="0.2">
      <c r="A47" s="35"/>
      <c r="B47" s="35"/>
      <c r="C47" s="82"/>
      <c r="D47" s="67"/>
      <c r="E47" s="68"/>
      <c r="F47" s="67"/>
      <c r="G47" s="67"/>
      <c r="H47" s="76"/>
      <c r="I47" s="68"/>
      <c r="J47" s="83"/>
      <c r="K47" s="386"/>
      <c r="L47" s="35"/>
      <c r="M47" s="38"/>
      <c r="N47" s="39"/>
      <c r="O47" s="39"/>
    </row>
    <row r="48" spans="1:15" ht="15" hidden="1" outlineLevel="2" x14ac:dyDescent="0.25">
      <c r="A48" s="35"/>
      <c r="B48" s="71" t="s">
        <v>111</v>
      </c>
      <c r="C48" s="72" t="s">
        <v>81</v>
      </c>
      <c r="D48" s="73"/>
      <c r="E48" s="73"/>
      <c r="F48" s="75" t="s">
        <v>81</v>
      </c>
      <c r="G48" s="67">
        <f>-(D48-E48)</f>
        <v>0</v>
      </c>
      <c r="H48" s="76">
        <f t="shared" ref="H48" si="17">IF(AND(G48&gt;1,D48=0),MIN(IF(ISERROR(E48/D48),G48,IF(E48/D48=0,G48,IF(G48=0,"0%",(E48/D48)-1))),1),IF(AND(G48&lt;-1,E48=0),MAX(IF(ISERROR(E48/D48),G48,IF(E48/D48=0,G48,IF(G48=0,"0%",(E48/D48)-1))),-1),IF(ISERROR(E48/D48),G48,IF(E48/D48=0,G48,IF(G48=0,"0%",(E48/D48)-1)))))</f>
        <v>0</v>
      </c>
      <c r="I48" s="68" t="str">
        <f t="shared" ref="I48" si="18">IF(H48="","",IF(H48&lt;=(-0.3),"Starke Verringerung",IF(H48&lt;(-0.1),"Mäßige Verringerung",IF(H48&lt;(-0.02),"Leichte Verringerung",IF(H48&lt;(0.02),"Keine Veränderung",IF(H48&lt;0.1,"Leichter Anstieg",IF(H48&lt;0.3,"Mäßiger Anstieg",IF(H48&gt;=0.3,IF(H48="0%","Keine Veränderung","Starker Anstieg")))))))))</f>
        <v>Keine Veränderung</v>
      </c>
      <c r="J48" s="87"/>
      <c r="K48" s="386"/>
      <c r="L48" s="35"/>
      <c r="M48" s="38"/>
      <c r="N48" s="39"/>
      <c r="O48" s="39"/>
    </row>
    <row r="49" spans="1:15" ht="13.5" hidden="1" customHeight="1" outlineLevel="2" x14ac:dyDescent="0.25">
      <c r="A49" s="35"/>
      <c r="B49" s="35"/>
      <c r="C49" s="99"/>
      <c r="D49" s="89"/>
      <c r="E49" s="90"/>
      <c r="F49" s="67"/>
      <c r="G49" s="67"/>
      <c r="H49" s="76"/>
      <c r="I49" s="68"/>
      <c r="J49" s="91"/>
      <c r="K49" s="386"/>
      <c r="L49" s="35"/>
      <c r="M49" s="38"/>
      <c r="N49" s="39"/>
      <c r="O49" s="39"/>
    </row>
    <row r="50" spans="1:15" ht="15" hidden="1" outlineLevel="2" x14ac:dyDescent="0.25">
      <c r="A50" s="35"/>
      <c r="B50" s="71" t="s">
        <v>109</v>
      </c>
      <c r="C50" s="72" t="s">
        <v>81</v>
      </c>
      <c r="D50" s="92"/>
      <c r="E50" s="92"/>
      <c r="F50" s="75" t="s">
        <v>81</v>
      </c>
      <c r="G50" s="67">
        <f>-(D50-E50)</f>
        <v>0</v>
      </c>
      <c r="H50" s="76">
        <f t="shared" ref="H50" si="19">IF(AND(G50&gt;1,D50=0),MIN(IF(ISERROR(E50/D50),G50,IF(E50/D50=0,G50,IF(G50=0,"0%",(E50/D50)-1))),1),IF(AND(G50&lt;-1,E50=0),MAX(IF(ISERROR(E50/D50),G50,IF(E50/D50=0,G50,IF(G50=0,"0%",(E50/D50)-1))),-1),IF(ISERROR(E50/D50),G50,IF(E50/D50=0,G50,IF(G50=0,"0%",(E50/D50)-1)))))</f>
        <v>0</v>
      </c>
      <c r="I50" s="68" t="str">
        <f t="shared" ref="I50" si="20">IF(H50="","",IF(H50&lt;=(-0.3),"Starke Verringerung",IF(H50&lt;(-0.1),"Mäßige Verringerung",IF(H50&lt;(-0.02),"Leichte Verringerung",IF(H50&lt;(0.02),"Keine Veränderung",IF(H50&lt;0.1,"Leichter Anstieg",IF(H50&lt;0.3,"Mäßiger Anstieg",IF(H50&gt;=0.3,IF(H50="0%","Keine Veränderung","Starker Anstieg")))))))))</f>
        <v>Keine Veränderung</v>
      </c>
      <c r="J50" s="87"/>
      <c r="K50" s="386"/>
      <c r="L50" s="35"/>
      <c r="M50" s="38"/>
      <c r="N50" s="39"/>
      <c r="O50" s="39"/>
    </row>
    <row r="51" spans="1:15" ht="13.5" hidden="1" customHeight="1" outlineLevel="2" x14ac:dyDescent="0.2">
      <c r="A51" s="35"/>
      <c r="B51" s="35"/>
      <c r="C51" s="82"/>
      <c r="D51" s="67"/>
      <c r="E51" s="68"/>
      <c r="F51" s="67"/>
      <c r="G51" s="67"/>
      <c r="H51" s="76"/>
      <c r="I51" s="68"/>
      <c r="J51" s="83"/>
      <c r="K51" s="386"/>
      <c r="L51" s="35"/>
      <c r="M51" s="38"/>
      <c r="N51" s="39"/>
      <c r="O51" s="39"/>
    </row>
    <row r="52" spans="1:15" ht="15" hidden="1" outlineLevel="2" x14ac:dyDescent="0.25">
      <c r="A52" s="35"/>
      <c r="B52" s="71" t="s">
        <v>112</v>
      </c>
      <c r="C52" s="72" t="s">
        <v>81</v>
      </c>
      <c r="D52" s="73"/>
      <c r="E52" s="73"/>
      <c r="F52" s="75" t="s">
        <v>81</v>
      </c>
      <c r="G52" s="67">
        <f>-(D52-E52)</f>
        <v>0</v>
      </c>
      <c r="H52" s="76">
        <f t="shared" ref="H52" si="21">IF(AND(G52&gt;1,D52=0),MIN(IF(ISERROR(E52/D52),G52,IF(E52/D52=0,G52,IF(G52=0,"0%",(E52/D52)-1))),1),IF(AND(G52&lt;-1,E52=0),MAX(IF(ISERROR(E52/D52),G52,IF(E52/D52=0,G52,IF(G52=0,"0%",(E52/D52)-1))),-1),IF(ISERROR(E52/D52),G52,IF(E52/D52=0,G52,IF(G52=0,"0%",(E52/D52)-1)))))</f>
        <v>0</v>
      </c>
      <c r="I52" s="68" t="str">
        <f t="shared" ref="I52" si="22">IF(H52="","",IF(H52&lt;=(-0.3),"Starke Verringerung",IF(H52&lt;(-0.1),"Mäßige Verringerung",IF(H52&lt;(-0.02),"Leichte Verringerung",IF(H52&lt;(0.02),"Keine Veränderung",IF(H52&lt;0.1,"Leichter Anstieg",IF(H52&lt;0.3,"Mäßiger Anstieg",IF(H52&gt;=0.3,IF(H52="0%","Keine Veränderung","Starker Anstieg")))))))))</f>
        <v>Keine Veränderung</v>
      </c>
      <c r="J52" s="77"/>
      <c r="K52" s="386"/>
      <c r="L52" s="35"/>
      <c r="M52" s="38"/>
      <c r="N52" s="39"/>
      <c r="O52" s="39"/>
    </row>
    <row r="53" spans="1:15" ht="13.5" hidden="1" customHeight="1" outlineLevel="2" x14ac:dyDescent="0.2">
      <c r="A53" s="35"/>
      <c r="B53" s="35"/>
      <c r="C53" s="82"/>
      <c r="D53" s="67"/>
      <c r="E53" s="68"/>
      <c r="F53" s="67"/>
      <c r="G53" s="67"/>
      <c r="H53" s="76"/>
      <c r="I53" s="68"/>
      <c r="J53" s="83"/>
      <c r="K53" s="386"/>
      <c r="L53" s="35"/>
      <c r="M53" s="38"/>
      <c r="N53" s="39"/>
      <c r="O53" s="39"/>
    </row>
    <row r="54" spans="1:15" ht="15" hidden="1" outlineLevel="2" x14ac:dyDescent="0.25">
      <c r="A54" s="35"/>
      <c r="B54" s="71" t="s">
        <v>110</v>
      </c>
      <c r="C54" s="72" t="s">
        <v>81</v>
      </c>
      <c r="D54" s="73"/>
      <c r="E54" s="73"/>
      <c r="F54" s="75" t="s">
        <v>81</v>
      </c>
      <c r="G54" s="67">
        <f>-(D54-E54)</f>
        <v>0</v>
      </c>
      <c r="H54" s="76">
        <f t="shared" ref="H54" si="23">IF(AND(G54&gt;1,D54=0),MIN(IF(ISERROR(E54/D54),G54,IF(E54/D54=0,G54,IF(G54=0,"0%",(E54/D54)-1))),1),IF(AND(G54&lt;-1,E54=0),MAX(IF(ISERROR(E54/D54),G54,IF(E54/D54=0,G54,IF(G54=0,"0%",(E54/D54)-1))),-1),IF(ISERROR(E54/D54),G54,IF(E54/D54=0,G54,IF(G54=0,"0%",(E54/D54)-1)))))</f>
        <v>0</v>
      </c>
      <c r="I54" s="68" t="str">
        <f t="shared" ref="I54" si="24">IF(H54="","",IF(H54&lt;=(-0.3),"Starke Verringerung",IF(H54&lt;(-0.1),"Mäßige Verringerung",IF(H54&lt;(-0.02),"Leichte Verringerung",IF(H54&lt;(0.02),"Keine Veränderung",IF(H54&lt;0.1,"Leichter Anstieg",IF(H54&lt;0.3,"Mäßiger Anstieg",IF(H54&gt;=0.3,IF(H54="0%","Keine Veränderung","Starker Anstieg")))))))))</f>
        <v>Keine Veränderung</v>
      </c>
      <c r="J54" s="77"/>
      <c r="K54" s="386"/>
      <c r="L54" s="35"/>
      <c r="M54" s="38"/>
      <c r="N54" s="39"/>
      <c r="O54" s="39"/>
    </row>
    <row r="55" spans="1:15" ht="16.5" hidden="1" customHeight="1" outlineLevel="2" x14ac:dyDescent="0.2">
      <c r="A55" s="35"/>
      <c r="B55" s="81"/>
      <c r="C55" s="82"/>
      <c r="D55" s="67"/>
      <c r="E55" s="68"/>
      <c r="F55" s="67"/>
      <c r="G55" s="67"/>
      <c r="H55" s="76"/>
      <c r="I55" s="68"/>
      <c r="J55" s="83"/>
      <c r="K55" s="386"/>
      <c r="L55" s="35"/>
      <c r="M55" s="38"/>
      <c r="N55" s="39"/>
      <c r="O55" s="39"/>
    </row>
    <row r="56" spans="1:15" ht="15" hidden="1" outlineLevel="2" x14ac:dyDescent="0.25">
      <c r="A56" s="35"/>
      <c r="B56" s="71" t="s">
        <v>113</v>
      </c>
      <c r="C56" s="72" t="s">
        <v>81</v>
      </c>
      <c r="D56" s="73"/>
      <c r="E56" s="73"/>
      <c r="F56" s="75" t="s">
        <v>81</v>
      </c>
      <c r="G56" s="67">
        <f>-(D56-E56)</f>
        <v>0</v>
      </c>
      <c r="H56" s="76">
        <f t="shared" ref="H56" si="25">IF(AND(G56&gt;1,D56=0),MIN(IF(ISERROR(E56/D56),G56,IF(E56/D56=0,G56,IF(G56=0,"0%",(E56/D56)-1))),1),IF(AND(G56&lt;-1,E56=0),MAX(IF(ISERROR(E56/D56),G56,IF(E56/D56=0,G56,IF(G56=0,"0%",(E56/D56)-1))),-1),IF(ISERROR(E56/D56),G56,IF(E56/D56=0,G56,IF(G56=0,"0%",(E56/D56)-1)))))</f>
        <v>0</v>
      </c>
      <c r="I56" s="68" t="str">
        <f t="shared" ref="I56" si="26">IF(H56="","",IF(H56&lt;=(-0.3),"Starke Verringerung",IF(H56&lt;(-0.1),"Mäßige Verringerung",IF(H56&lt;(-0.02),"Leichte Verringerung",IF(H56&lt;(0.02),"Keine Veränderung",IF(H56&lt;0.1,"Leichter Anstieg",IF(H56&lt;0.3,"Mäßiger Anstieg",IF(H56&gt;=0.3,IF(H56="0%","Keine Veränderung","Starker Anstieg")))))))))</f>
        <v>Keine Veränderung</v>
      </c>
      <c r="J56" s="77"/>
      <c r="K56" s="386"/>
      <c r="L56" s="35"/>
      <c r="M56" s="38"/>
      <c r="N56" s="39"/>
      <c r="O56" s="39"/>
    </row>
    <row r="57" spans="1:15" ht="13.5" hidden="1" customHeight="1" outlineLevel="1" collapsed="1" x14ac:dyDescent="0.2">
      <c r="A57" s="35"/>
      <c r="B57" s="35"/>
      <c r="C57" s="35"/>
      <c r="D57" s="36"/>
      <c r="E57" s="36"/>
      <c r="F57" s="36"/>
      <c r="G57" s="36"/>
      <c r="H57" s="36"/>
      <c r="I57" s="68" t="str">
        <f t="shared" ref="I57" si="27">IF(H57="","",IF(H57&lt;=(-0.3),"significant decrease",IF(H57&lt;(-0.1),"moderate decrease",IF(H57&lt;(-0.02),"minor decrease",IF(H57&lt;(0.02),"no change",IF(H57&lt;0.1,"minor increase",IF(H57&lt;0.3,"moderate increase",IF(H57&gt;=0.3,IF(H57="0%","no change","significant increase")))))))))</f>
        <v/>
      </c>
      <c r="J57" s="37"/>
      <c r="K57" s="37"/>
      <c r="L57" s="35"/>
      <c r="M57" s="38"/>
      <c r="N57" s="39"/>
      <c r="O57" s="39"/>
    </row>
    <row r="58" spans="1:15" ht="15.75" hidden="1" customHeight="1" outlineLevel="1" x14ac:dyDescent="0.2">
      <c r="A58" s="35"/>
      <c r="B58" s="398" t="s">
        <v>37</v>
      </c>
      <c r="C58" s="399"/>
      <c r="D58" s="36"/>
      <c r="E58" s="36"/>
      <c r="F58" s="36"/>
      <c r="G58" s="36"/>
      <c r="H58" s="36"/>
      <c r="I58" s="36"/>
      <c r="J58" s="37"/>
      <c r="K58" s="37"/>
      <c r="L58" s="35"/>
      <c r="M58" s="38"/>
      <c r="N58" s="39"/>
      <c r="O58" s="39"/>
    </row>
    <row r="59" spans="1:15" ht="39.950000000000003" customHeight="1" collapsed="1" thickBot="1" x14ac:dyDescent="0.3">
      <c r="A59" s="47"/>
      <c r="B59" s="410" t="s">
        <v>193</v>
      </c>
      <c r="C59" s="410"/>
      <c r="D59" s="410"/>
      <c r="E59" s="410"/>
      <c r="F59" s="410"/>
      <c r="G59" s="36"/>
      <c r="H59" s="36"/>
      <c r="I59" s="36"/>
      <c r="J59" s="37"/>
      <c r="K59" s="37"/>
      <c r="L59" s="35"/>
      <c r="M59" s="38"/>
      <c r="N59" s="39"/>
      <c r="O59" s="39"/>
    </row>
    <row r="60" spans="1:15" ht="13.5" hidden="1" customHeight="1" outlineLevel="1" x14ac:dyDescent="0.2">
      <c r="A60" s="35"/>
      <c r="B60" s="35"/>
      <c r="C60" s="35"/>
      <c r="D60" s="36"/>
      <c r="E60" s="36"/>
      <c r="F60" s="36"/>
      <c r="G60" s="36"/>
      <c r="H60" s="36"/>
      <c r="I60" s="36"/>
      <c r="J60" s="37"/>
      <c r="K60" s="37"/>
      <c r="L60" s="35"/>
      <c r="M60" s="38"/>
      <c r="N60" s="39"/>
      <c r="O60" s="39"/>
    </row>
    <row r="61" spans="1:15" ht="16.5" hidden="1" customHeight="1" outlineLevel="1" thickBot="1" x14ac:dyDescent="0.3">
      <c r="A61" s="35"/>
      <c r="B61" s="400"/>
      <c r="C61" s="400"/>
      <c r="D61" s="61" t="s">
        <v>32</v>
      </c>
      <c r="E61" s="62" t="s">
        <v>33</v>
      </c>
      <c r="F61" s="62" t="s">
        <v>34</v>
      </c>
      <c r="G61" s="62" t="s">
        <v>87</v>
      </c>
      <c r="H61" s="62" t="s">
        <v>88</v>
      </c>
      <c r="I61" s="62" t="s">
        <v>35</v>
      </c>
      <c r="J61" s="63" t="s">
        <v>89</v>
      </c>
      <c r="K61" s="63" t="s">
        <v>187</v>
      </c>
      <c r="L61" s="35"/>
      <c r="M61" s="38"/>
      <c r="N61" s="39"/>
      <c r="O61" s="39"/>
    </row>
    <row r="62" spans="1:15" ht="16.5" hidden="1" customHeight="1" outlineLevel="1" x14ac:dyDescent="0.2">
      <c r="A62" s="35"/>
      <c r="B62" s="35"/>
      <c r="C62" s="35"/>
      <c r="D62" s="67"/>
      <c r="E62" s="67"/>
      <c r="F62" s="67"/>
      <c r="G62" s="67"/>
      <c r="H62" s="67"/>
      <c r="I62" s="68"/>
      <c r="J62" s="37"/>
      <c r="K62" s="101"/>
      <c r="L62" s="35"/>
      <c r="M62" s="38"/>
      <c r="N62" s="39"/>
      <c r="O62" s="39"/>
    </row>
    <row r="63" spans="1:15" ht="15" hidden="1" outlineLevel="1" x14ac:dyDescent="0.25">
      <c r="A63" s="35"/>
      <c r="B63" s="35"/>
      <c r="C63" s="102" t="s">
        <v>41</v>
      </c>
      <c r="D63" s="73"/>
      <c r="E63" s="73"/>
      <c r="F63" s="75" t="s">
        <v>81</v>
      </c>
      <c r="G63" s="67">
        <f>-(D63-E63)</f>
        <v>0</v>
      </c>
      <c r="H63" s="76">
        <f>IF(AND(G63&gt;1,D63=0),MIN(IF(ISERROR(E63/D63),G63,IF(E63/D63=0,G63,IF(G63=0,"0%",(E63/D63)-1))),1),IF(AND(G63&lt;-1,E63=0),MAX(IF(ISERROR(E63/D63),G63,IF(E63/D63=0,G63,IF(G63=0,"0%",(E63/D63)-1))),-1),IF(ISERROR(E63/D63),G63,IF(E63/D63=0,G63,IF(G63=0,"0%",(E63/D63)-1)))))</f>
        <v>0</v>
      </c>
      <c r="I63" s="68" t="str">
        <f t="shared" ref="I63:I71" si="28">IF(H63="","",IF(H63&lt;=(-0.3),"Starke Verringerung",IF(H63&lt;(-0.1),"Mäßige Verringerung",IF(H63&lt;(-0.02),"Leichte Verringerung",IF(H63&lt;(0.02),"Keine Veränderung",IF(H63&lt;0.1,"Leichter Anstieg",IF(H63&lt;0.3,"Mäßiger Anstieg",IF(H63&gt;=0.3,IF(H63="0%","Keine Veränderung","Starker Anstieg")))))))))</f>
        <v>Keine Veränderung</v>
      </c>
      <c r="J63" s="77"/>
      <c r="K63" s="386"/>
      <c r="L63" s="35"/>
      <c r="M63" s="38"/>
      <c r="N63" s="39"/>
      <c r="O63" s="39"/>
    </row>
    <row r="64" spans="1:15" ht="16.5" hidden="1" customHeight="1" outlineLevel="1" x14ac:dyDescent="0.2">
      <c r="A64" s="35"/>
      <c r="B64" s="35"/>
      <c r="C64" s="82"/>
      <c r="D64" s="67"/>
      <c r="E64" s="67"/>
      <c r="F64" s="67"/>
      <c r="G64" s="67"/>
      <c r="H64" s="67"/>
      <c r="I64" s="68"/>
      <c r="J64" s="83"/>
      <c r="K64" s="386"/>
      <c r="L64" s="35"/>
      <c r="M64" s="38"/>
      <c r="N64" s="39"/>
      <c r="O64" s="39"/>
    </row>
    <row r="65" spans="1:15" ht="15" hidden="1" customHeight="1" outlineLevel="1" x14ac:dyDescent="0.25">
      <c r="A65" s="35"/>
      <c r="B65" s="35"/>
      <c r="C65" s="102" t="s">
        <v>40</v>
      </c>
      <c r="D65" s="73"/>
      <c r="E65" s="73"/>
      <c r="F65" s="75" t="s">
        <v>81</v>
      </c>
      <c r="G65" s="67">
        <f>-(D65-E65)</f>
        <v>0</v>
      </c>
      <c r="H65" s="76">
        <f>IF(AND(G65&gt;1,D65=0),MIN(IF(ISERROR(E65/D65),G65,IF(E65/D65=0,G65,IF(G65=0,"0%",(E65/D65)-1))),1),IF(AND(G65&lt;-1,E65=0),MAX(IF(ISERROR(E65/D65),G65,IF(E65/D65=0,G65,IF(G65=0,"0%",(E65/D65)-1))),-1),IF(ISERROR(E65/D65),G65,IF(E65/D65=0,G65,IF(G65=0,"0%",(E65/D65)-1)))))</f>
        <v>0</v>
      </c>
      <c r="I65" s="68" t="str">
        <f t="shared" si="28"/>
        <v>Keine Veränderung</v>
      </c>
      <c r="J65" s="77"/>
      <c r="K65" s="386"/>
      <c r="L65" s="35"/>
      <c r="M65" s="38"/>
      <c r="N65" s="39"/>
      <c r="O65" s="39"/>
    </row>
    <row r="66" spans="1:15" ht="15" hidden="1" customHeight="1" outlineLevel="1" x14ac:dyDescent="0.2">
      <c r="A66" s="35"/>
      <c r="B66" s="35"/>
      <c r="C66" s="82"/>
      <c r="D66" s="67"/>
      <c r="E66" s="67"/>
      <c r="F66" s="67"/>
      <c r="G66" s="67"/>
      <c r="H66" s="67"/>
      <c r="I66" s="68"/>
      <c r="J66" s="83"/>
      <c r="K66" s="386"/>
      <c r="L66" s="35"/>
      <c r="M66" s="38"/>
      <c r="N66" s="39"/>
      <c r="O66" s="39"/>
    </row>
    <row r="67" spans="1:15" ht="15" hidden="1" customHeight="1" outlineLevel="1" x14ac:dyDescent="0.25">
      <c r="A67" s="35"/>
      <c r="B67" s="35"/>
      <c r="C67" s="102" t="s">
        <v>210</v>
      </c>
      <c r="D67" s="73"/>
      <c r="E67" s="73"/>
      <c r="F67" s="75" t="s">
        <v>81</v>
      </c>
      <c r="G67" s="67">
        <f>-(D67-E67)</f>
        <v>0</v>
      </c>
      <c r="H67" s="76">
        <f t="shared" ref="H67" si="29">IF(AND(G67&gt;1,D67=0),MIN(IF(ISERROR(E67/D67),G67,IF(E67/D67=0,G67,IF(G67=0,"0%",(E67/D67)-1))),1),IF(AND(G67&lt;-1,E67=0),MAX(IF(ISERROR(E67/D67),G67,IF(E67/D67=0,G67,IF(G67=0,"0%",(E67/D67)-1))),-1),IF(ISERROR(E67/D67),G67,IF(E67/D67=0,G67,IF(G67=0,"0%",(E67/D67)-1)))))</f>
        <v>0</v>
      </c>
      <c r="I67" s="68" t="str">
        <f t="shared" si="28"/>
        <v>Keine Veränderung</v>
      </c>
      <c r="J67" s="103"/>
      <c r="K67" s="386"/>
      <c r="L67" s="35"/>
      <c r="M67" s="38"/>
      <c r="N67" s="39"/>
      <c r="O67" s="39"/>
    </row>
    <row r="68" spans="1:15" ht="15" hidden="1" customHeight="1" outlineLevel="1" x14ac:dyDescent="0.2">
      <c r="A68" s="35"/>
      <c r="B68" s="35"/>
      <c r="C68" s="82"/>
      <c r="D68" s="67"/>
      <c r="E68" s="67"/>
      <c r="F68" s="67"/>
      <c r="G68" s="67"/>
      <c r="H68" s="67"/>
      <c r="I68" s="68"/>
      <c r="J68" s="104"/>
      <c r="K68" s="105"/>
      <c r="L68" s="35"/>
      <c r="M68" s="38"/>
      <c r="N68" s="39"/>
      <c r="O68" s="39"/>
    </row>
    <row r="69" spans="1:15" ht="13.5" hidden="1" customHeight="1" outlineLevel="1" x14ac:dyDescent="0.25">
      <c r="A69" s="35"/>
      <c r="B69" s="35"/>
      <c r="C69" s="102" t="s">
        <v>38</v>
      </c>
      <c r="D69" s="73"/>
      <c r="E69" s="73"/>
      <c r="F69" s="75" t="s">
        <v>81</v>
      </c>
      <c r="G69" s="67">
        <f>-(D69-E69)</f>
        <v>0</v>
      </c>
      <c r="H69" s="106">
        <f t="shared" ref="H69" si="30">IF(AND(G69&gt;1,D69=0),MIN(IF(ISERROR(E69/D69),G69,IF(E69/D69=0,G69,IF(G69=0,"0%",(E69/D69)-1))),1),IF(AND(G69&lt;-1,E69=0),MAX(IF(ISERROR(E69/D69),G69,IF(E69/D69=0,G69,IF(G69=0,"0%",(E69/D69)-1))),-1),IF(ISERROR(E69/D69),G69,IF(E69/D69=0,G69,IF(G69=0,"0%",(E69/D69)-1)))))</f>
        <v>0</v>
      </c>
      <c r="I69" s="68" t="str">
        <f t="shared" si="28"/>
        <v>Keine Veränderung</v>
      </c>
      <c r="J69" s="103"/>
      <c r="K69" s="37"/>
      <c r="L69" s="35"/>
      <c r="M69" s="389" t="s">
        <v>222</v>
      </c>
      <c r="N69" s="390"/>
      <c r="O69" s="391"/>
    </row>
    <row r="70" spans="1:15" ht="15" hidden="1" customHeight="1" outlineLevel="1" x14ac:dyDescent="0.2">
      <c r="A70" s="35"/>
      <c r="B70" s="35"/>
      <c r="C70" s="82"/>
      <c r="D70" s="67"/>
      <c r="E70" s="67"/>
      <c r="F70" s="67"/>
      <c r="G70" s="67"/>
      <c r="H70" s="67"/>
      <c r="I70" s="68"/>
      <c r="J70" s="104"/>
      <c r="K70" s="37"/>
      <c r="L70" s="35"/>
      <c r="M70" s="392"/>
      <c r="N70" s="393"/>
      <c r="O70" s="394"/>
    </row>
    <row r="71" spans="1:15" ht="13.5" hidden="1" customHeight="1" outlineLevel="1" x14ac:dyDescent="0.25">
      <c r="A71" s="35"/>
      <c r="B71" s="35"/>
      <c r="C71" s="102" t="s">
        <v>39</v>
      </c>
      <c r="D71" s="73"/>
      <c r="E71" s="73"/>
      <c r="F71" s="75" t="s">
        <v>81</v>
      </c>
      <c r="G71" s="67">
        <f>-(D71-E71)</f>
        <v>0</v>
      </c>
      <c r="H71" s="106">
        <f t="shared" ref="H71" si="31">IF(AND(G71&gt;1,D71=0),MIN(IF(ISERROR(E71/D71),G71,IF(E71/D71=0,G71,IF(G71=0,"0%",(E71/D71)-1))),1),IF(AND(G71&lt;-1,E71=0),MAX(IF(ISERROR(E71/D71),G71,IF(E71/D71=0,G71,IF(G71=0,"0%",(E71/D71)-1))),-1),IF(ISERROR(E71/D71),G71,IF(E71/D71=0,G71,IF(G71=0,"0%",(E71/D71)-1)))))</f>
        <v>0</v>
      </c>
      <c r="I71" s="68" t="str">
        <f t="shared" si="28"/>
        <v>Keine Veränderung</v>
      </c>
      <c r="J71" s="103"/>
      <c r="K71" s="37"/>
      <c r="L71" s="35"/>
      <c r="M71" s="395"/>
      <c r="N71" s="396"/>
      <c r="O71" s="397"/>
    </row>
    <row r="72" spans="1:15" ht="39.950000000000003" customHeight="1" collapsed="1" thickBot="1" x14ac:dyDescent="0.3">
      <c r="A72" s="47"/>
      <c r="B72" s="410" t="s">
        <v>194</v>
      </c>
      <c r="C72" s="410"/>
      <c r="D72" s="410"/>
      <c r="E72" s="410"/>
      <c r="F72" s="410"/>
      <c r="G72" s="36"/>
      <c r="H72" s="36"/>
      <c r="I72" s="36"/>
      <c r="J72" s="37"/>
      <c r="K72" s="37"/>
      <c r="L72" s="35"/>
      <c r="M72" s="38"/>
      <c r="N72" s="39"/>
      <c r="O72" s="39"/>
    </row>
    <row r="73" spans="1:15" hidden="1" outlineLevel="1" x14ac:dyDescent="0.2">
      <c r="A73" s="35"/>
      <c r="B73" s="35"/>
      <c r="C73" s="35"/>
      <c r="D73" s="36"/>
      <c r="E73" s="36"/>
      <c r="F73" s="36"/>
      <c r="G73" s="36"/>
      <c r="H73" s="36"/>
      <c r="I73" s="36"/>
      <c r="J73" s="37"/>
      <c r="K73" s="37"/>
      <c r="L73" s="35"/>
      <c r="M73" s="38"/>
      <c r="N73" s="39"/>
      <c r="O73" s="39"/>
    </row>
    <row r="74" spans="1:15" ht="15" hidden="1" customHeight="1" outlineLevel="1" thickBot="1" x14ac:dyDescent="0.3">
      <c r="A74" s="35"/>
      <c r="B74" s="388"/>
      <c r="C74" s="388"/>
      <c r="D74" s="61" t="s">
        <v>32</v>
      </c>
      <c r="E74" s="62" t="s">
        <v>33</v>
      </c>
      <c r="F74" s="62" t="s">
        <v>34</v>
      </c>
      <c r="G74" s="62" t="s">
        <v>87</v>
      </c>
      <c r="H74" s="62" t="s">
        <v>88</v>
      </c>
      <c r="I74" s="62" t="s">
        <v>35</v>
      </c>
      <c r="J74" s="63" t="s">
        <v>89</v>
      </c>
      <c r="K74" s="63" t="s">
        <v>187</v>
      </c>
      <c r="L74" s="35"/>
      <c r="M74" s="38"/>
      <c r="N74" s="39"/>
      <c r="O74" s="39"/>
    </row>
    <row r="75" spans="1:15" hidden="1" outlineLevel="1" x14ac:dyDescent="0.2">
      <c r="A75" s="35"/>
      <c r="B75" s="35"/>
      <c r="C75" s="35"/>
      <c r="D75" s="67"/>
      <c r="E75" s="67"/>
      <c r="F75" s="67"/>
      <c r="G75" s="67"/>
      <c r="H75" s="67"/>
      <c r="I75" s="68"/>
      <c r="J75" s="37"/>
      <c r="K75" s="101"/>
      <c r="L75" s="35"/>
      <c r="M75" s="38"/>
      <c r="N75" s="39"/>
      <c r="O75" s="39"/>
    </row>
    <row r="76" spans="1:15" ht="15" hidden="1" customHeight="1" outlineLevel="1" x14ac:dyDescent="0.25">
      <c r="A76" s="35"/>
      <c r="B76" s="35"/>
      <c r="C76" s="102" t="s">
        <v>85</v>
      </c>
      <c r="D76" s="73"/>
      <c r="E76" s="73"/>
      <c r="F76" s="75" t="s">
        <v>81</v>
      </c>
      <c r="G76" s="67">
        <f>-(D76-E76)</f>
        <v>0</v>
      </c>
      <c r="H76" s="76">
        <f>IF(AND(G76&gt;1,D76=0),MIN(IF(ISERROR(E76/D76),G76,IF(E76/D76=0,G76,IF(G76=0,"0%",(E76/D76)-1))),1),IF(AND(G76&lt;-1,E76=0),MAX(IF(ISERROR(E76/D76),G76,IF(E76/D76=0,G76,IF(G76=0,"0%",(E76/D76)-1))),-1),IF(ISERROR(E76/D76),G76,IF(E76/D76=0,G76,IF(G76=0,"0%",(E76/D76)-1)))))</f>
        <v>0</v>
      </c>
      <c r="I76" s="68" t="str">
        <f t="shared" ref="I76:I78" si="32">IF(H76="","",IF(H76&lt;=(-0.3),"Starke Verringerung",IF(H76&lt;(-0.1),"Mäßige Verringerung",IF(H76&lt;(-0.02),"Leichte Verringerung",IF(H76&lt;(0.02),"Keine Veränderung",IF(H76&lt;0.1,"Leichter Anstieg",IF(H76&lt;0.3,"Mäßiger Anstieg",IF(H76&gt;=0.3,IF(H76="0%","Keine Veränderung","Starker Anstieg")))))))))</f>
        <v>Keine Veränderung</v>
      </c>
      <c r="J76" s="77"/>
      <c r="K76" s="386"/>
      <c r="L76" s="35"/>
      <c r="M76" s="38"/>
      <c r="N76" s="39"/>
      <c r="O76" s="39"/>
    </row>
    <row r="77" spans="1:15" hidden="1" outlineLevel="1" x14ac:dyDescent="0.2">
      <c r="A77" s="35"/>
      <c r="B77" s="35"/>
      <c r="C77" s="82"/>
      <c r="D77" s="107"/>
      <c r="E77" s="107"/>
      <c r="F77" s="67"/>
      <c r="G77" s="67"/>
      <c r="H77" s="67"/>
      <c r="I77" s="68"/>
      <c r="J77" s="83"/>
      <c r="K77" s="386"/>
      <c r="L77" s="35"/>
      <c r="M77" s="38"/>
      <c r="N77" s="39"/>
      <c r="O77" s="39"/>
    </row>
    <row r="78" spans="1:15" ht="15" hidden="1" customHeight="1" outlineLevel="1" x14ac:dyDescent="0.25">
      <c r="A78" s="35"/>
      <c r="B78" s="35"/>
      <c r="C78" s="102" t="s">
        <v>86</v>
      </c>
      <c r="D78" s="73"/>
      <c r="E78" s="73"/>
      <c r="F78" s="75" t="s">
        <v>81</v>
      </c>
      <c r="G78" s="67">
        <f>-(D78-E78)</f>
        <v>0</v>
      </c>
      <c r="H78" s="76">
        <f>IF(AND(G78&gt;1,D78=0),MIN(IF(ISERROR(E78/D78),G78,IF(E78/D78=0,G78,IF(G78=0,"0%",(E78/D78)-1))),1),IF(AND(G78&lt;-1,E78=0),MAX(IF(ISERROR(E78/D78),G78,IF(E78/D78=0,G78,IF(G78=0,"0%",(E78/D78)-1))),-1),IF(ISERROR(E78/D78),G78,IF(E78/D78=0,G78,IF(G78=0,"0%",(E78/D78)-1)))))</f>
        <v>0</v>
      </c>
      <c r="I78" s="68" t="str">
        <f t="shared" si="32"/>
        <v>Keine Veränderung</v>
      </c>
      <c r="J78" s="77"/>
      <c r="K78" s="386"/>
      <c r="L78" s="35"/>
      <c r="M78" s="38"/>
      <c r="N78" s="39"/>
      <c r="O78" s="39"/>
    </row>
    <row r="79" spans="1:15" hidden="1" outlineLevel="1" x14ac:dyDescent="0.2">
      <c r="A79" s="35"/>
      <c r="B79" s="108"/>
      <c r="C79" s="35"/>
      <c r="D79" s="36"/>
      <c r="E79" s="36"/>
      <c r="F79" s="36"/>
      <c r="G79" s="36"/>
      <c r="H79" s="36"/>
      <c r="I79" s="68"/>
      <c r="J79" s="37"/>
      <c r="K79" s="37"/>
      <c r="L79" s="35"/>
      <c r="M79" s="38"/>
      <c r="N79" s="39"/>
      <c r="O79" s="39"/>
    </row>
    <row r="80" spans="1:15" ht="39.950000000000003" customHeight="1" collapsed="1" thickBot="1" x14ac:dyDescent="0.3">
      <c r="A80" s="47"/>
      <c r="B80" s="410" t="s">
        <v>196</v>
      </c>
      <c r="C80" s="410"/>
      <c r="D80" s="410"/>
      <c r="E80" s="410"/>
      <c r="F80" s="410"/>
      <c r="G80" s="36"/>
      <c r="H80" s="36"/>
      <c r="I80" s="36"/>
      <c r="J80" s="37"/>
      <c r="K80" s="37"/>
      <c r="L80" s="35"/>
      <c r="M80" s="38"/>
      <c r="N80" s="39"/>
      <c r="O80" s="39"/>
    </row>
    <row r="81" spans="1:15" hidden="1" outlineLevel="1" x14ac:dyDescent="0.2">
      <c r="A81" s="35"/>
      <c r="B81" s="35"/>
      <c r="C81" s="35"/>
      <c r="D81" s="36"/>
      <c r="E81" s="36"/>
      <c r="F81" s="36"/>
      <c r="G81" s="36"/>
      <c r="H81" s="36"/>
      <c r="I81" s="36"/>
      <c r="J81" s="37"/>
      <c r="K81" s="37"/>
      <c r="L81" s="35"/>
      <c r="M81" s="38"/>
      <c r="N81" s="39"/>
      <c r="O81" s="39"/>
    </row>
    <row r="82" spans="1:15" ht="12.75" hidden="1" customHeight="1" outlineLevel="1" thickBot="1" x14ac:dyDescent="0.3">
      <c r="A82" s="109"/>
      <c r="B82" s="388"/>
      <c r="C82" s="388"/>
      <c r="D82" s="61" t="s">
        <v>32</v>
      </c>
      <c r="E82" s="62" t="s">
        <v>33</v>
      </c>
      <c r="F82" s="62" t="s">
        <v>34</v>
      </c>
      <c r="G82" s="62" t="s">
        <v>87</v>
      </c>
      <c r="H82" s="62" t="s">
        <v>88</v>
      </c>
      <c r="I82" s="62" t="s">
        <v>35</v>
      </c>
      <c r="J82" s="63" t="s">
        <v>89</v>
      </c>
      <c r="K82" s="63" t="s">
        <v>187</v>
      </c>
      <c r="L82" s="35"/>
      <c r="M82" s="38"/>
      <c r="N82" s="39"/>
      <c r="O82" s="39"/>
    </row>
    <row r="83" spans="1:15" hidden="1" outlineLevel="1" x14ac:dyDescent="0.2">
      <c r="A83" s="35"/>
      <c r="B83" s="35"/>
      <c r="C83" s="35"/>
      <c r="D83" s="67"/>
      <c r="E83" s="67"/>
      <c r="F83" s="67"/>
      <c r="G83" s="67"/>
      <c r="H83" s="67"/>
      <c r="I83" s="68"/>
      <c r="J83" s="37"/>
      <c r="K83" s="101"/>
      <c r="L83" s="35"/>
      <c r="M83" s="38"/>
      <c r="N83" s="39"/>
      <c r="O83" s="39"/>
    </row>
    <row r="84" spans="1:15" ht="15" hidden="1" customHeight="1" outlineLevel="1" x14ac:dyDescent="0.25">
      <c r="A84" s="35"/>
      <c r="B84" s="35"/>
      <c r="C84" s="102" t="s">
        <v>85</v>
      </c>
      <c r="D84" s="73"/>
      <c r="E84" s="73"/>
      <c r="F84" s="75" t="s">
        <v>81</v>
      </c>
      <c r="G84" s="67">
        <f>-(D84-E84)</f>
        <v>0</v>
      </c>
      <c r="H84" s="76">
        <f>IF(AND(G84&gt;1,D84=0),MIN(IF(ISERROR(E84/D84),G84,IF(E84/D84=0,G84,IF(G84=0,"0%",(E84/D84)-1))),1),IF(AND(G84&lt;-1,E84=0),MAX(IF(ISERROR(E84/D84),G84,IF(E84/D84=0,G84,IF(G84=0,"0%",(E84/D84)-1))),-1),IF(ISERROR(E84/D84),G84,IF(E84/D84=0,G84,IF(G84=0,"0%",(E84/D84)-1)))))</f>
        <v>0</v>
      </c>
      <c r="I84" s="68" t="str">
        <f t="shared" ref="I84:I86" si="33">IF(H84="","",IF(H84&lt;=(-0.3),"Starke Verringerung",IF(H84&lt;(-0.1),"Mäßige Verringerung",IF(H84&lt;(-0.02),"Leichte Verringerung",IF(H84&lt;(0.02),"Keine Veränderung",IF(H84&lt;0.1,"Leichter Anstieg",IF(H84&lt;0.3,"Mäßiger Anstieg",IF(H84&gt;=0.3,IF(H84="0%","Keine Veränderung","Starker Anstieg")))))))))</f>
        <v>Keine Veränderung</v>
      </c>
      <c r="J84" s="77"/>
      <c r="K84" s="386"/>
      <c r="L84" s="35"/>
      <c r="M84" s="38"/>
      <c r="N84" s="39"/>
      <c r="O84" s="39"/>
    </row>
    <row r="85" spans="1:15" hidden="1" outlineLevel="1" x14ac:dyDescent="0.2">
      <c r="A85" s="35"/>
      <c r="B85" s="35"/>
      <c r="C85" s="82"/>
      <c r="D85" s="107"/>
      <c r="E85" s="107"/>
      <c r="F85" s="67"/>
      <c r="G85" s="67"/>
      <c r="H85" s="67"/>
      <c r="I85" s="68"/>
      <c r="J85" s="83"/>
      <c r="K85" s="386"/>
      <c r="L85" s="35"/>
      <c r="M85" s="38"/>
      <c r="N85" s="39"/>
      <c r="O85" s="39"/>
    </row>
    <row r="86" spans="1:15" ht="15" hidden="1" customHeight="1" outlineLevel="1" x14ac:dyDescent="0.25">
      <c r="A86" s="35"/>
      <c r="B86" s="35"/>
      <c r="C86" s="102" t="s">
        <v>86</v>
      </c>
      <c r="D86" s="73"/>
      <c r="E86" s="73"/>
      <c r="F86" s="75" t="s">
        <v>81</v>
      </c>
      <c r="G86" s="67">
        <f>-(D86-E86)</f>
        <v>0</v>
      </c>
      <c r="H86" s="76">
        <f>IF(AND(G86&gt;1,D86=0),MIN(IF(ISERROR(E86/D86),G86,IF(E86/D86=0,G86,IF(G86=0,"0%",(E86/D86)-1))),1),IF(AND(G86&lt;-1,E86=0),MAX(IF(ISERROR(E86/D86),G86,IF(E86/D86=0,G86,IF(G86=0,"0%",(E86/D86)-1))),-1),IF(ISERROR(E86/D86),G86,IF(E86/D86=0,G86,IF(G86=0,"0%",(E86/D86)-1)))))</f>
        <v>0</v>
      </c>
      <c r="I86" s="68" t="str">
        <f t="shared" si="33"/>
        <v>Keine Veränderung</v>
      </c>
      <c r="J86" s="77"/>
      <c r="K86" s="386"/>
      <c r="L86" s="35"/>
      <c r="M86" s="38"/>
      <c r="N86" s="39"/>
      <c r="O86" s="39"/>
    </row>
    <row r="87" spans="1:15" hidden="1" outlineLevel="1" x14ac:dyDescent="0.2">
      <c r="A87" s="35"/>
      <c r="B87" s="108"/>
      <c r="C87" s="41"/>
      <c r="D87" s="36"/>
      <c r="E87" s="36"/>
      <c r="F87" s="36"/>
      <c r="G87" s="36"/>
      <c r="H87" s="36"/>
      <c r="I87" s="36"/>
      <c r="J87" s="37"/>
      <c r="K87" s="37"/>
      <c r="L87" s="35"/>
      <c r="M87" s="38"/>
      <c r="N87" s="39"/>
      <c r="O87" s="39"/>
    </row>
    <row r="88" spans="1:15" ht="39.950000000000003" customHeight="1" collapsed="1" thickBot="1" x14ac:dyDescent="0.3">
      <c r="A88" s="47"/>
      <c r="B88" s="410" t="s">
        <v>195</v>
      </c>
      <c r="C88" s="410"/>
      <c r="D88" s="410"/>
      <c r="E88" s="410"/>
      <c r="F88" s="410"/>
      <c r="G88" s="36"/>
      <c r="H88" s="36"/>
      <c r="I88" s="36"/>
      <c r="J88" s="37"/>
      <c r="K88" s="37"/>
      <c r="L88" s="35"/>
      <c r="M88" s="38"/>
      <c r="N88" s="39"/>
      <c r="O88" s="39"/>
    </row>
    <row r="89" spans="1:15" ht="17.25" hidden="1" customHeight="1" outlineLevel="1" x14ac:dyDescent="0.2">
      <c r="A89" s="35"/>
      <c r="B89" s="35"/>
      <c r="C89" s="35"/>
      <c r="D89" s="36"/>
      <c r="E89" s="36"/>
      <c r="F89" s="36"/>
      <c r="G89" s="36"/>
      <c r="H89" s="36"/>
      <c r="I89" s="36"/>
      <c r="J89" s="37"/>
      <c r="K89" s="37"/>
      <c r="L89" s="35"/>
      <c r="M89" s="38"/>
      <c r="N89" s="39"/>
      <c r="O89" s="39"/>
    </row>
    <row r="90" spans="1:15" ht="15.75" hidden="1" outlineLevel="1" thickBot="1" x14ac:dyDescent="0.3">
      <c r="A90" s="35"/>
      <c r="B90" s="110"/>
      <c r="C90" s="110"/>
      <c r="D90" s="61" t="s">
        <v>32</v>
      </c>
      <c r="E90" s="62" t="s">
        <v>33</v>
      </c>
      <c r="F90" s="62" t="s">
        <v>34</v>
      </c>
      <c r="G90" s="62" t="s">
        <v>87</v>
      </c>
      <c r="H90" s="62" t="s">
        <v>88</v>
      </c>
      <c r="I90" s="62" t="s">
        <v>35</v>
      </c>
      <c r="J90" s="63" t="s">
        <v>89</v>
      </c>
      <c r="K90" s="63" t="s">
        <v>187</v>
      </c>
      <c r="L90" s="35"/>
      <c r="M90" s="38"/>
      <c r="N90" s="39"/>
      <c r="O90" s="39"/>
    </row>
    <row r="91" spans="1:15" hidden="1" outlineLevel="1" x14ac:dyDescent="0.2">
      <c r="A91" s="35"/>
      <c r="B91" s="109"/>
      <c r="C91" s="109"/>
      <c r="D91" s="67"/>
      <c r="E91" s="67"/>
      <c r="F91" s="67"/>
      <c r="G91" s="67"/>
      <c r="H91" s="67"/>
      <c r="I91" s="68"/>
      <c r="J91" s="37"/>
      <c r="K91" s="101"/>
      <c r="L91" s="35"/>
      <c r="M91" s="38"/>
      <c r="N91" s="39"/>
      <c r="O91" s="39"/>
    </row>
    <row r="92" spans="1:15" ht="15" hidden="1" customHeight="1" outlineLevel="1" x14ac:dyDescent="0.25">
      <c r="A92" s="35"/>
      <c r="B92" s="35"/>
      <c r="C92" s="102" t="s">
        <v>247</v>
      </c>
      <c r="D92" s="73"/>
      <c r="E92" s="73"/>
      <c r="F92" s="75" t="s">
        <v>81</v>
      </c>
      <c r="G92" s="67">
        <f>-(D92-E92)</f>
        <v>0</v>
      </c>
      <c r="H92" s="76">
        <f>IF(AND(G92&gt;1,D92=0),MIN(IF(ISERROR(E92/D92),G92,IF(E92/D92=0,G92,IF(G92=0,"0%",(E92/D92)-1))),1),IF(AND(G92&lt;-1,E92=0),MAX(IF(ISERROR(E92/D92),G92,IF(E92/D92=0,G92,IF(G92=0,"0%",(E92/D92)-1))),-1),IF(ISERROR(E92/D92),G92,IF(E92/D92=0,G92,IF(G92=0,"0%",(E92/D92)-1)))))</f>
        <v>0</v>
      </c>
      <c r="I92" s="68" t="str">
        <f t="shared" ref="I92" si="34">IF(H92="","",IF(H92&lt;=(-0.3),"Starke Verringerung",IF(H92&lt;(-0.1),"Mäßige Verringerung",IF(H92&lt;(-0.02),"Leichte Verringerung",IF(H92&lt;(0.02),"Keine Veränderung",IF(H92&lt;0.1,"Leichter Anstieg",IF(H92&lt;0.3,"Mäßiger Anstieg",IF(H92&gt;=0.3,IF(H92="0%","Keine Veränderung","Starker Anstieg")))))))))</f>
        <v>Keine Veränderung</v>
      </c>
      <c r="J92" s="77"/>
      <c r="K92" s="111"/>
      <c r="L92" s="35"/>
      <c r="M92" s="38"/>
      <c r="N92" s="39"/>
      <c r="O92" s="39"/>
    </row>
    <row r="93" spans="1:15" hidden="1" outlineLevel="1" x14ac:dyDescent="0.2">
      <c r="A93" s="112"/>
      <c r="B93" s="108"/>
      <c r="C93" s="41"/>
      <c r="D93" s="36"/>
      <c r="E93" s="36"/>
      <c r="F93" s="36"/>
      <c r="G93" s="36"/>
      <c r="H93" s="36"/>
      <c r="I93" s="36"/>
      <c r="J93" s="37"/>
      <c r="K93" s="37"/>
      <c r="L93" s="35"/>
      <c r="M93" s="38"/>
      <c r="N93" s="39"/>
      <c r="O93" s="39"/>
    </row>
    <row r="94" spans="1:15" ht="39.950000000000003" customHeight="1" collapsed="1" thickBot="1" x14ac:dyDescent="0.3">
      <c r="A94" s="47"/>
      <c r="B94" s="410" t="s">
        <v>197</v>
      </c>
      <c r="C94" s="410"/>
      <c r="D94" s="410"/>
      <c r="E94" s="410"/>
      <c r="F94" s="410"/>
      <c r="G94" s="36"/>
      <c r="H94" s="36"/>
      <c r="I94" s="36"/>
      <c r="J94" s="37"/>
      <c r="K94" s="37"/>
      <c r="L94" s="35"/>
      <c r="M94" s="38"/>
      <c r="N94" s="39"/>
      <c r="O94" s="39"/>
    </row>
    <row r="95" spans="1:15" ht="12.75" hidden="1" customHeight="1" outlineLevel="1" x14ac:dyDescent="0.2">
      <c r="A95" s="35"/>
      <c r="B95" s="35"/>
      <c r="C95" s="35"/>
      <c r="D95" s="36"/>
      <c r="E95" s="36"/>
      <c r="F95" s="36"/>
      <c r="G95" s="36"/>
      <c r="H95" s="36"/>
      <c r="I95" s="36"/>
      <c r="J95" s="37"/>
      <c r="K95" s="37"/>
      <c r="L95" s="35"/>
      <c r="M95" s="38"/>
      <c r="N95" s="39"/>
      <c r="O95" s="39"/>
    </row>
    <row r="96" spans="1:15" ht="39.950000000000003" hidden="1" customHeight="1" outlineLevel="1" thickBot="1" x14ac:dyDescent="0.3">
      <c r="A96" s="35"/>
      <c r="B96" s="387" t="s">
        <v>96</v>
      </c>
      <c r="C96" s="387"/>
      <c r="D96" s="61" t="s">
        <v>32</v>
      </c>
      <c r="E96" s="62" t="s">
        <v>33</v>
      </c>
      <c r="F96" s="62" t="s">
        <v>34</v>
      </c>
      <c r="G96" s="62" t="s">
        <v>87</v>
      </c>
      <c r="H96" s="62" t="s">
        <v>88</v>
      </c>
      <c r="I96" s="62" t="s">
        <v>35</v>
      </c>
      <c r="J96" s="63" t="s">
        <v>89</v>
      </c>
      <c r="K96" s="63" t="s">
        <v>187</v>
      </c>
      <c r="L96" s="35"/>
      <c r="M96" s="38"/>
      <c r="N96" s="39"/>
      <c r="O96" s="39"/>
    </row>
    <row r="97" spans="1:15" hidden="1" outlineLevel="1" x14ac:dyDescent="0.2">
      <c r="A97" s="35"/>
      <c r="B97" s="35"/>
      <c r="C97" s="35"/>
      <c r="D97" s="67"/>
      <c r="E97" s="67"/>
      <c r="F97" s="67"/>
      <c r="G97" s="67"/>
      <c r="H97" s="67"/>
      <c r="I97" s="68"/>
      <c r="J97" s="37"/>
      <c r="K97" s="101"/>
      <c r="L97" s="35"/>
      <c r="M97" s="38"/>
      <c r="N97" s="39"/>
      <c r="O97" s="39"/>
    </row>
    <row r="98" spans="1:15" ht="15" hidden="1" customHeight="1" outlineLevel="1" x14ac:dyDescent="0.25">
      <c r="A98" s="35"/>
      <c r="B98" s="35"/>
      <c r="C98" s="102" t="s">
        <v>211</v>
      </c>
      <c r="D98" s="73"/>
      <c r="E98" s="73"/>
      <c r="F98" s="75" t="s">
        <v>81</v>
      </c>
      <c r="G98" s="67">
        <f>-(D98-E98)</f>
        <v>0</v>
      </c>
      <c r="H98" s="76">
        <f>IF(AND(G98&gt;1,D98=0),MIN(IF(ISERROR(E98/D98),G98,IF(E98/D98=0,G98,IF(G98=0,"0%",(E98/D98)-1))),1),IF(AND(G98&lt;-1,E98=0),MAX(IF(ISERROR(E98/D98),G98,IF(E98/D98=0,G98,IF(G98=0,"0%",(E98/D98)-1))),-1),IF(ISERROR(E98/D98),G98,IF(E98/D98=0,G98,IF(G98=0,"0%",(E98/D98)-1)))))</f>
        <v>0</v>
      </c>
      <c r="I98" s="68" t="str">
        <f t="shared" ref="I98:I106" si="35">IF(H98="","",IF(H98&lt;=(-0.3),"Starke Verringerung",IF(H98&lt;(-0.1),"Mäßige Verringerung",IF(H98&lt;(-0.02),"Leichte Verringerung",IF(H98&lt;(0.02),"Keine Veränderung",IF(H98&lt;0.1,"Leichter Anstieg",IF(H98&lt;0.3,"Mäßiger Anstieg",IF(H98&gt;=0.3,IF(H98="0%","Keine Veränderung","Starker Anstieg")))))))))</f>
        <v>Keine Veränderung</v>
      </c>
      <c r="J98" s="77"/>
      <c r="K98" s="386"/>
      <c r="L98" s="35"/>
      <c r="M98" s="38"/>
      <c r="N98" s="39"/>
      <c r="O98" s="39"/>
    </row>
    <row r="99" spans="1:15" ht="13.5" hidden="1" customHeight="1" outlineLevel="2" x14ac:dyDescent="0.2">
      <c r="A99" s="35"/>
      <c r="B99" s="81"/>
      <c r="C99" s="82"/>
      <c r="D99" s="67"/>
      <c r="E99" s="85"/>
      <c r="F99" s="67"/>
      <c r="G99" s="67"/>
      <c r="H99" s="76"/>
      <c r="I99" s="68"/>
      <c r="J99" s="83"/>
      <c r="K99" s="386"/>
      <c r="L99" s="35"/>
      <c r="M99" s="79"/>
      <c r="N99" s="39"/>
      <c r="O99" s="39"/>
    </row>
    <row r="100" spans="1:15" ht="15" hidden="1" outlineLevel="2" x14ac:dyDescent="0.25">
      <c r="A100" s="35"/>
      <c r="B100" s="108"/>
      <c r="C100" s="102" t="s">
        <v>25</v>
      </c>
      <c r="D100" s="73"/>
      <c r="E100" s="73"/>
      <c r="F100" s="75" t="s">
        <v>81</v>
      </c>
      <c r="G100" s="67">
        <f>-(D100-E100)</f>
        <v>0</v>
      </c>
      <c r="H100" s="76">
        <f>IF(AND(G100&gt;1,D100=0),MIN(IF(ISERROR(E100/D100),G100,IF(E100/D100=0,G100,IF(G100=0,"0%",(E100/D100)-1))),1),IF(AND(G100&lt;-1,E100=0),MAX(IF(ISERROR(E100/D100),G100,IF(E100/D100=0,G100,IF(G100=0,"0%",(E100/D100)-1))),-1),IF(ISERROR(E100/D100),G100,IF(E100/D100=0,G100,IF(G100=0,"0%",(E100/D100)-1)))))</f>
        <v>0</v>
      </c>
      <c r="I100" s="68" t="str">
        <f t="shared" si="35"/>
        <v>Keine Veränderung</v>
      </c>
      <c r="J100" s="77"/>
      <c r="K100" s="386"/>
      <c r="L100" s="35"/>
      <c r="M100" s="79"/>
      <c r="N100" s="39"/>
      <c r="O100" s="39"/>
    </row>
    <row r="101" spans="1:15" ht="13.5" hidden="1" customHeight="1" outlineLevel="2" x14ac:dyDescent="0.2">
      <c r="A101" s="35"/>
      <c r="B101" s="81"/>
      <c r="C101" s="82"/>
      <c r="D101" s="67"/>
      <c r="E101" s="68"/>
      <c r="F101" s="67"/>
      <c r="G101" s="67"/>
      <c r="H101" s="76"/>
      <c r="I101" s="68"/>
      <c r="J101" s="83"/>
      <c r="K101" s="386"/>
      <c r="L101" s="35"/>
      <c r="M101" s="79"/>
      <c r="N101" s="39"/>
      <c r="O101" s="39"/>
    </row>
    <row r="102" spans="1:15" ht="15" hidden="1" outlineLevel="2" x14ac:dyDescent="0.25">
      <c r="A102" s="35"/>
      <c r="B102" s="108"/>
      <c r="C102" s="102" t="s">
        <v>90</v>
      </c>
      <c r="D102" s="73"/>
      <c r="E102" s="73"/>
      <c r="F102" s="75" t="s">
        <v>81</v>
      </c>
      <c r="G102" s="67">
        <f>-(D102-E102)</f>
        <v>0</v>
      </c>
      <c r="H102" s="76">
        <f t="shared" ref="H102" si="36">IF(AND(G102&gt;1,D102=0),MIN(IF(ISERROR(E102/D102),G102,IF(E102/D102=0,G102,IF(G102=0,"0%",(E102/D102)-1))),1),IF(AND(G102&lt;-1,E102=0),MAX(IF(ISERROR(E102/D102),G102,IF(E102/D102=0,G102,IF(G102=0,"0%",(E102/D102)-1))),-1),IF(ISERROR(E102/D102),G102,IF(E102/D102=0,G102,IF(G102=0,"0%",(E102/D102)-1)))))</f>
        <v>0</v>
      </c>
      <c r="I102" s="68" t="str">
        <f t="shared" si="35"/>
        <v>Keine Veränderung</v>
      </c>
      <c r="J102" s="77"/>
      <c r="K102" s="386"/>
      <c r="L102" s="35"/>
      <c r="M102" s="79"/>
      <c r="N102" s="39"/>
      <c r="O102" s="39"/>
    </row>
    <row r="103" spans="1:15" ht="13.5" hidden="1" customHeight="1" outlineLevel="2" x14ac:dyDescent="0.2">
      <c r="A103" s="35"/>
      <c r="B103" s="81"/>
      <c r="C103" s="82"/>
      <c r="D103" s="67"/>
      <c r="E103" s="68"/>
      <c r="F103" s="67"/>
      <c r="G103" s="67"/>
      <c r="H103" s="76"/>
      <c r="I103" s="68"/>
      <c r="J103" s="83"/>
      <c r="K103" s="386"/>
      <c r="L103" s="35"/>
      <c r="M103" s="79"/>
      <c r="N103" s="39"/>
      <c r="O103" s="39"/>
    </row>
    <row r="104" spans="1:15" ht="15" hidden="1" outlineLevel="2" x14ac:dyDescent="0.25">
      <c r="A104" s="35"/>
      <c r="B104" s="108"/>
      <c r="C104" s="102" t="s">
        <v>91</v>
      </c>
      <c r="D104" s="73"/>
      <c r="E104" s="73"/>
      <c r="F104" s="75" t="s">
        <v>81</v>
      </c>
      <c r="G104" s="67">
        <f>-(D104-E104)</f>
        <v>0</v>
      </c>
      <c r="H104" s="76">
        <f t="shared" ref="H104" si="37">IF(AND(G104&gt;1,D104=0),MIN(IF(ISERROR(E104/D104),G104,IF(E104/D104=0,G104,IF(G104=0,"0%",(E104/D104)-1))),1),IF(AND(G104&lt;-1,E104=0),MAX(IF(ISERROR(E104/D104),G104,IF(E104/D104=0,G104,IF(G104=0,"0%",(E104/D104)-1))),-1),IF(ISERROR(E104/D104),G104,IF(E104/D104=0,G104,IF(G104=0,"0%",(E104/D104)-1)))))</f>
        <v>0</v>
      </c>
      <c r="I104" s="68" t="str">
        <f t="shared" si="35"/>
        <v>Keine Veränderung</v>
      </c>
      <c r="J104" s="87"/>
      <c r="K104" s="386"/>
      <c r="L104" s="35"/>
      <c r="M104" s="79"/>
      <c r="N104" s="39"/>
      <c r="O104" s="39"/>
    </row>
    <row r="105" spans="1:15" ht="13.5" hidden="1" customHeight="1" outlineLevel="2" x14ac:dyDescent="0.25">
      <c r="A105" s="35"/>
      <c r="B105" s="88"/>
      <c r="C105" s="99"/>
      <c r="D105" s="67"/>
      <c r="E105" s="90"/>
      <c r="F105" s="67"/>
      <c r="G105" s="67"/>
      <c r="H105" s="76"/>
      <c r="I105" s="68"/>
      <c r="J105" s="91"/>
      <c r="K105" s="386"/>
      <c r="L105" s="35"/>
      <c r="M105" s="79"/>
      <c r="N105" s="39"/>
      <c r="O105" s="39"/>
    </row>
    <row r="106" spans="1:15" ht="15" hidden="1" outlineLevel="2" x14ac:dyDescent="0.25">
      <c r="A106" s="35"/>
      <c r="B106" s="108"/>
      <c r="C106" s="102" t="s">
        <v>92</v>
      </c>
      <c r="D106" s="73"/>
      <c r="E106" s="92"/>
      <c r="F106" s="75" t="s">
        <v>81</v>
      </c>
      <c r="G106" s="67">
        <f>-(D106-E106)</f>
        <v>0</v>
      </c>
      <c r="H106" s="76">
        <f t="shared" ref="H106" si="38">IF(AND(G106&gt;1,D106=0),MIN(IF(ISERROR(E106/D106),G106,IF(E106/D106=0,G106,IF(G106=0,"0%",(E106/D106)-1))),1),IF(AND(G106&lt;-1,E106=0),MAX(IF(ISERROR(E106/D106),G106,IF(E106/D106=0,G106,IF(G106=0,"0%",(E106/D106)-1))),-1),IF(ISERROR(E106/D106),G106,IF(E106/D106=0,G106,IF(G106=0,"0%",(E106/D106)-1)))))</f>
        <v>0</v>
      </c>
      <c r="I106" s="68" t="str">
        <f t="shared" si="35"/>
        <v>Keine Veränderung</v>
      </c>
      <c r="J106" s="87"/>
      <c r="K106" s="386"/>
      <c r="L106" s="35"/>
      <c r="M106" s="79"/>
      <c r="N106" s="39"/>
      <c r="O106" s="39"/>
    </row>
    <row r="107" spans="1:15" ht="13.5" hidden="1" customHeight="1" outlineLevel="2" x14ac:dyDescent="0.2">
      <c r="A107" s="35"/>
      <c r="B107" s="81"/>
      <c r="C107" s="35"/>
      <c r="D107" s="36"/>
      <c r="E107" s="36"/>
      <c r="F107" s="67"/>
      <c r="G107" s="67"/>
      <c r="H107" s="76"/>
      <c r="I107" s="68"/>
      <c r="J107" s="83"/>
      <c r="K107" s="386"/>
      <c r="L107" s="35"/>
      <c r="M107" s="38"/>
      <c r="N107" s="39"/>
      <c r="O107" s="39"/>
    </row>
    <row r="108" spans="1:15" ht="15.75" hidden="1" customHeight="1" outlineLevel="1" collapsed="1" x14ac:dyDescent="0.2">
      <c r="A108" s="35"/>
      <c r="B108" s="398" t="s">
        <v>120</v>
      </c>
      <c r="C108" s="398"/>
      <c r="D108" s="398"/>
      <c r="E108" s="36"/>
      <c r="F108" s="67"/>
      <c r="G108" s="67"/>
      <c r="H108" s="67"/>
      <c r="I108" s="67"/>
      <c r="J108" s="37"/>
      <c r="K108" s="386"/>
      <c r="L108" s="35"/>
      <c r="M108" s="38"/>
      <c r="N108" s="39"/>
      <c r="O108" s="39"/>
    </row>
    <row r="109" spans="1:15" hidden="1" outlineLevel="1" x14ac:dyDescent="0.2">
      <c r="A109" s="35"/>
      <c r="B109" s="113"/>
      <c r="C109" s="35"/>
      <c r="D109" s="36"/>
      <c r="E109" s="36"/>
      <c r="F109" s="67"/>
      <c r="G109" s="67"/>
      <c r="H109" s="67"/>
      <c r="I109" s="68"/>
      <c r="J109" s="83"/>
      <c r="K109" s="386"/>
      <c r="L109" s="35"/>
      <c r="M109" s="38"/>
      <c r="N109" s="39"/>
      <c r="O109" s="39"/>
    </row>
    <row r="110" spans="1:15" ht="15" hidden="1" customHeight="1" outlineLevel="1" x14ac:dyDescent="0.25">
      <c r="A110" s="35"/>
      <c r="B110" s="35"/>
      <c r="C110" s="102" t="s">
        <v>212</v>
      </c>
      <c r="D110" s="73"/>
      <c r="E110" s="73"/>
      <c r="F110" s="75" t="s">
        <v>81</v>
      </c>
      <c r="G110" s="67">
        <f>-(D110-E110)</f>
        <v>0</v>
      </c>
      <c r="H110" s="76">
        <f t="shared" ref="H110" si="39">IF(AND(G110&gt;1,D110=0),MIN(IF(ISERROR(E110/D110),G110,IF(E110/D110=0,G110,IF(G110=0,"0%",(E110/D110)-1))),1),IF(AND(G110&lt;-1,E110=0),MAX(IF(ISERROR(E110/D110),G110,IF(E110/D110=0,G110,IF(G110=0,"0%",(E110/D110)-1))),-1),IF(ISERROR(E110/D110),G110,IF(E110/D110=0,G110,IF(G110=0,"0%",(E110/D110)-1)))))</f>
        <v>0</v>
      </c>
      <c r="I110" s="68" t="str">
        <f t="shared" ref="I110:I112" si="40">IF(H110="","",IF(H110&lt;=(-0.3),"Starke Verringerung",IF(H110&lt;(-0.1),"Mäßige Verringerung",IF(H110&lt;(-0.02),"Leichte Verringerung",IF(H110&lt;(0.02),"Keine Veränderung",IF(H110&lt;0.1,"Leichter Anstieg",IF(H110&lt;0.3,"Mäßiger Anstieg",IF(H110&gt;=0.3,IF(H110="0%","Keine Veränderung","Starker Anstieg")))))))))</f>
        <v>Keine Veränderung</v>
      </c>
      <c r="J110" s="77"/>
      <c r="K110" s="386"/>
      <c r="L110" s="35"/>
      <c r="M110" s="38"/>
      <c r="N110" s="39"/>
      <c r="O110" s="39"/>
    </row>
    <row r="111" spans="1:15" hidden="1" outlineLevel="1" x14ac:dyDescent="0.2">
      <c r="A111" s="35"/>
      <c r="B111" s="35"/>
      <c r="C111" s="82"/>
      <c r="D111" s="107"/>
      <c r="E111" s="107"/>
      <c r="F111" s="67"/>
      <c r="G111" s="67"/>
      <c r="H111" s="67"/>
      <c r="I111" s="68"/>
      <c r="J111" s="83"/>
      <c r="K111" s="386"/>
      <c r="L111" s="35"/>
      <c r="M111" s="38"/>
      <c r="N111" s="39"/>
      <c r="O111" s="39"/>
    </row>
    <row r="112" spans="1:15" ht="38.25" hidden="1" outlineLevel="1" x14ac:dyDescent="0.25">
      <c r="A112" s="35"/>
      <c r="B112" s="35"/>
      <c r="C112" s="102" t="s">
        <v>224</v>
      </c>
      <c r="D112" s="73"/>
      <c r="E112" s="73"/>
      <c r="F112" s="75" t="s">
        <v>81</v>
      </c>
      <c r="G112" s="67">
        <f>-(D112-E112)</f>
        <v>0</v>
      </c>
      <c r="H112" s="76">
        <f t="shared" ref="H112" si="41">IF(AND(G112&gt;1,D112=0),MIN(IF(ISERROR(E112/D112),G112,IF(E112/D112=0,G112,IF(G112=0,"0%",(E112/D112)-1))),1),IF(AND(G112&lt;-1,E112=0),MAX(IF(ISERROR(E112/D112),G112,IF(E112/D112=0,G112,IF(G112=0,"0%",(E112/D112)-1))),-1),IF(ISERROR(E112/D112),G112,IF(E112/D112=0,G112,IF(G112=0,"0%",(E112/D112)-1)))))</f>
        <v>0</v>
      </c>
      <c r="I112" s="68" t="str">
        <f t="shared" si="40"/>
        <v>Keine Veränderung</v>
      </c>
      <c r="J112" s="411"/>
      <c r="K112" s="386"/>
      <c r="L112" s="35"/>
      <c r="M112" s="38"/>
      <c r="N112" s="39"/>
      <c r="O112" s="39"/>
    </row>
    <row r="113" spans="1:15" ht="18" hidden="1" customHeight="1" outlineLevel="1" x14ac:dyDescent="0.2">
      <c r="A113" s="35"/>
      <c r="B113" s="35"/>
      <c r="C113" s="114" t="s">
        <v>93</v>
      </c>
      <c r="D113" s="412"/>
      <c r="E113" s="413"/>
      <c r="F113" s="67"/>
      <c r="G113" s="67"/>
      <c r="H113" s="76"/>
      <c r="I113" s="68"/>
      <c r="J113" s="411"/>
      <c r="K113" s="386"/>
      <c r="L113" s="35"/>
      <c r="M113" s="38"/>
      <c r="N113" s="39"/>
      <c r="O113" s="39"/>
    </row>
    <row r="114" spans="1:15" collapsed="1" x14ac:dyDescent="0.2">
      <c r="A114" s="35"/>
      <c r="B114" s="35"/>
      <c r="C114" s="35"/>
      <c r="D114" s="36"/>
      <c r="E114" s="36"/>
      <c r="F114" s="36"/>
      <c r="G114" s="36"/>
      <c r="H114" s="36"/>
      <c r="I114" s="36"/>
      <c r="J114" s="37"/>
      <c r="K114" s="37"/>
      <c r="L114" s="35"/>
      <c r="M114" s="38"/>
      <c r="N114" s="39"/>
      <c r="O114" s="39"/>
    </row>
    <row r="115" spans="1:15" x14ac:dyDescent="0.2">
      <c r="A115" s="35"/>
      <c r="B115" s="35"/>
      <c r="C115" s="35"/>
      <c r="D115" s="36"/>
      <c r="E115" s="36"/>
      <c r="F115" s="36"/>
      <c r="G115" s="36"/>
      <c r="H115" s="36"/>
      <c r="I115" s="36"/>
      <c r="J115" s="37"/>
      <c r="K115" s="37"/>
      <c r="L115" s="35"/>
      <c r="M115" s="38"/>
      <c r="N115" s="39"/>
      <c r="O115" s="39"/>
    </row>
    <row r="116" spans="1:15" x14ac:dyDescent="0.2">
      <c r="A116" s="35"/>
      <c r="B116" s="35"/>
      <c r="C116" s="35"/>
      <c r="D116" s="36"/>
      <c r="E116" s="36"/>
      <c r="F116" s="36"/>
      <c r="G116" s="36"/>
      <c r="H116" s="36"/>
      <c r="I116" s="36"/>
      <c r="J116" s="37"/>
      <c r="K116" s="37"/>
      <c r="L116" s="35"/>
      <c r="M116" s="38"/>
      <c r="N116" s="39"/>
      <c r="O116" s="39"/>
    </row>
    <row r="117" spans="1:15" x14ac:dyDescent="0.2">
      <c r="A117" s="112"/>
      <c r="B117" s="112"/>
      <c r="C117" s="112"/>
      <c r="D117" s="36"/>
      <c r="E117" s="36"/>
      <c r="F117" s="36"/>
      <c r="G117" s="36"/>
      <c r="H117" s="36"/>
      <c r="I117" s="36"/>
      <c r="J117" s="37"/>
      <c r="K117" s="37"/>
      <c r="L117" s="35"/>
      <c r="M117" s="38"/>
      <c r="N117" s="39"/>
      <c r="O117" s="39"/>
    </row>
    <row r="118" spans="1:15" x14ac:dyDescent="0.2">
      <c r="A118" s="112"/>
      <c r="B118" s="112"/>
      <c r="C118" s="112"/>
      <c r="D118" s="36"/>
      <c r="E118" s="36"/>
      <c r="F118" s="36"/>
      <c r="G118" s="36"/>
      <c r="H118" s="36"/>
      <c r="I118" s="36"/>
      <c r="J118" s="37"/>
      <c r="K118" s="37"/>
      <c r="L118" s="35"/>
      <c r="M118" s="38"/>
      <c r="N118" s="39"/>
      <c r="O118" s="39"/>
    </row>
    <row r="119" spans="1:15" x14ac:dyDescent="0.2">
      <c r="A119" s="112"/>
      <c r="B119" s="112"/>
      <c r="C119" s="112"/>
      <c r="D119" s="36"/>
      <c r="E119" s="36"/>
      <c r="F119" s="36"/>
      <c r="G119" s="36"/>
      <c r="H119" s="36"/>
      <c r="I119" s="36"/>
      <c r="J119" s="37"/>
      <c r="K119" s="37"/>
      <c r="L119" s="35"/>
      <c r="M119" s="38"/>
      <c r="N119" s="39"/>
      <c r="O119" s="39"/>
    </row>
    <row r="120" spans="1:15" ht="13.5" thickBot="1" x14ac:dyDescent="0.25">
      <c r="A120" s="112"/>
      <c r="B120" s="112"/>
      <c r="C120" s="112"/>
      <c r="D120" s="36"/>
      <c r="E120" s="36"/>
      <c r="F120" s="36"/>
      <c r="G120" s="36"/>
      <c r="H120" s="36"/>
      <c r="I120" s="36"/>
      <c r="J120" s="37"/>
      <c r="K120" s="37"/>
      <c r="L120" s="35"/>
      <c r="M120" s="38"/>
      <c r="N120" s="39"/>
      <c r="O120" s="39"/>
    </row>
    <row r="121" spans="1:15" ht="13.5" thickTop="1" x14ac:dyDescent="0.2">
      <c r="A121" s="115"/>
      <c r="B121" s="115"/>
      <c r="C121" s="115"/>
      <c r="D121" s="116"/>
      <c r="E121" s="116"/>
      <c r="F121" s="116"/>
      <c r="G121" s="117"/>
      <c r="H121" s="116"/>
      <c r="I121" s="116"/>
      <c r="J121" s="118"/>
      <c r="K121" s="118"/>
      <c r="L121" s="119"/>
    </row>
    <row r="122" spans="1:15" x14ac:dyDescent="0.2">
      <c r="A122" s="120"/>
      <c r="B122" s="120"/>
      <c r="C122" s="120"/>
      <c r="D122" s="121"/>
      <c r="E122" s="121"/>
      <c r="F122" s="121"/>
      <c r="G122" s="121"/>
      <c r="H122" s="121"/>
      <c r="I122" s="121"/>
      <c r="J122" s="122"/>
      <c r="K122" s="122"/>
      <c r="L122" s="39"/>
    </row>
    <row r="123" spans="1:15" ht="14.25" x14ac:dyDescent="0.25">
      <c r="A123" s="123"/>
      <c r="B123" s="123"/>
      <c r="C123" s="123"/>
      <c r="D123" s="124"/>
    </row>
  </sheetData>
  <sheetProtection selectLockedCells="1"/>
  <mergeCells count="33">
    <mergeCell ref="H3:I3"/>
    <mergeCell ref="B33:C33"/>
    <mergeCell ref="B15:C15"/>
    <mergeCell ref="B5:F6"/>
    <mergeCell ref="G11:H12"/>
    <mergeCell ref="B3:E3"/>
    <mergeCell ref="B11:E13"/>
    <mergeCell ref="I11:J12"/>
    <mergeCell ref="B9:F9"/>
    <mergeCell ref="K98:K113"/>
    <mergeCell ref="J112:J113"/>
    <mergeCell ref="D113:E113"/>
    <mergeCell ref="K84:K86"/>
    <mergeCell ref="K76:K78"/>
    <mergeCell ref="B108:D108"/>
    <mergeCell ref="B80:F80"/>
    <mergeCell ref="B88:F88"/>
    <mergeCell ref="B94:F94"/>
    <mergeCell ref="L17:L31"/>
    <mergeCell ref="K63:K67"/>
    <mergeCell ref="B96:C96"/>
    <mergeCell ref="B82:C82"/>
    <mergeCell ref="M69:O71"/>
    <mergeCell ref="B58:C58"/>
    <mergeCell ref="B61:C61"/>
    <mergeCell ref="B40:C40"/>
    <mergeCell ref="K42:K56"/>
    <mergeCell ref="K17:K31"/>
    <mergeCell ref="B36:E38"/>
    <mergeCell ref="B59:F59"/>
    <mergeCell ref="B34:F34"/>
    <mergeCell ref="B72:F72"/>
    <mergeCell ref="B74:C74"/>
  </mergeCells>
  <conditionalFormatting sqref="H19 H21 H23 H25 H27 H29 H31 H17">
    <cfRule type="cellIs" dxfId="730" priority="246" operator="greaterThan">
      <formula>30%</formula>
    </cfRule>
    <cfRule type="cellIs" dxfId="729" priority="247" operator="between">
      <formula>30%</formula>
      <formula>10%</formula>
    </cfRule>
    <cfRule type="cellIs" dxfId="728" priority="248" operator="between">
      <formula>10%</formula>
      <formula>2%</formula>
    </cfRule>
    <cfRule type="cellIs" dxfId="727" priority="249" operator="between">
      <formula>-2%</formula>
      <formula>2%</formula>
    </cfRule>
    <cfRule type="cellIs" dxfId="726" priority="250" operator="between">
      <formula>(-2%)</formula>
      <formula>(-10%)</formula>
    </cfRule>
    <cfRule type="cellIs" dxfId="725" priority="251" operator="between">
      <formula>(-10%)</formula>
      <formula>(-30%)</formula>
    </cfRule>
    <cfRule type="cellIs" dxfId="724" priority="252" operator="lessThan">
      <formula>(-30%)</formula>
    </cfRule>
  </conditionalFormatting>
  <conditionalFormatting sqref="H19 H21 H23 H25 H27 H29 H31 H17">
    <cfRule type="containsBlanks" dxfId="723" priority="245">
      <formula>LEN(TRIM(H17))=0</formula>
    </cfRule>
  </conditionalFormatting>
  <conditionalFormatting sqref="H42">
    <cfRule type="cellIs" dxfId="722" priority="190" operator="greaterThan">
      <formula>30%</formula>
    </cfRule>
    <cfRule type="cellIs" dxfId="721" priority="191" operator="between">
      <formula>30%</formula>
      <formula>10%</formula>
    </cfRule>
    <cfRule type="cellIs" dxfId="720" priority="192" operator="between">
      <formula>10%</formula>
      <formula>2%</formula>
    </cfRule>
    <cfRule type="cellIs" dxfId="719" priority="193" operator="between">
      <formula>-2%</formula>
      <formula>2%</formula>
    </cfRule>
    <cfRule type="cellIs" dxfId="718" priority="194" operator="between">
      <formula>(-2%)</formula>
      <formula>(-10%)</formula>
    </cfRule>
    <cfRule type="cellIs" dxfId="717" priority="195" operator="between">
      <formula>(-10%)</formula>
      <formula>(-30%)</formula>
    </cfRule>
    <cfRule type="cellIs" dxfId="716" priority="196" operator="lessThan">
      <formula>(-30%)</formula>
    </cfRule>
  </conditionalFormatting>
  <conditionalFormatting sqref="H42">
    <cfRule type="containsBlanks" dxfId="715" priority="189">
      <formula>LEN(TRIM(H42))=0</formula>
    </cfRule>
  </conditionalFormatting>
  <conditionalFormatting sqref="H44">
    <cfRule type="cellIs" dxfId="714" priority="182" operator="greaterThan">
      <formula>30%</formula>
    </cfRule>
    <cfRule type="cellIs" dxfId="713" priority="183" operator="between">
      <formula>30%</formula>
      <formula>10%</formula>
    </cfRule>
    <cfRule type="cellIs" dxfId="712" priority="184" operator="between">
      <formula>10%</formula>
      <formula>2%</formula>
    </cfRule>
    <cfRule type="cellIs" dxfId="711" priority="185" operator="between">
      <formula>-2%</formula>
      <formula>2%</formula>
    </cfRule>
    <cfRule type="cellIs" dxfId="710" priority="186" operator="between">
      <formula>(-2%)</formula>
      <formula>(-10%)</formula>
    </cfRule>
    <cfRule type="cellIs" dxfId="709" priority="187" operator="between">
      <formula>(-10%)</formula>
      <formula>(-30%)</formula>
    </cfRule>
    <cfRule type="cellIs" dxfId="708" priority="188" operator="lessThan">
      <formula>(-30%)</formula>
    </cfRule>
  </conditionalFormatting>
  <conditionalFormatting sqref="H44">
    <cfRule type="containsBlanks" dxfId="707" priority="181">
      <formula>LEN(TRIM(H44))=0</formula>
    </cfRule>
  </conditionalFormatting>
  <conditionalFormatting sqref="H46">
    <cfRule type="cellIs" dxfId="706" priority="174" operator="greaterThan">
      <formula>30%</formula>
    </cfRule>
    <cfRule type="cellIs" dxfId="705" priority="175" operator="between">
      <formula>30%</formula>
      <formula>10%</formula>
    </cfRule>
    <cfRule type="cellIs" dxfId="704" priority="176" operator="between">
      <formula>10%</formula>
      <formula>2%</formula>
    </cfRule>
    <cfRule type="cellIs" dxfId="703" priority="177" operator="between">
      <formula>-2%</formula>
      <formula>2%</formula>
    </cfRule>
    <cfRule type="cellIs" dxfId="702" priority="178" operator="between">
      <formula>(-2%)</formula>
      <formula>(-10%)</formula>
    </cfRule>
    <cfRule type="cellIs" dxfId="701" priority="179" operator="between">
      <formula>(-10%)</formula>
      <formula>(-30%)</formula>
    </cfRule>
    <cfRule type="cellIs" dxfId="700" priority="180" operator="lessThan">
      <formula>(-30%)</formula>
    </cfRule>
  </conditionalFormatting>
  <conditionalFormatting sqref="H46">
    <cfRule type="containsBlanks" dxfId="699" priority="173">
      <formula>LEN(TRIM(H46))=0</formula>
    </cfRule>
  </conditionalFormatting>
  <conditionalFormatting sqref="H48">
    <cfRule type="cellIs" dxfId="698" priority="166" operator="greaterThan">
      <formula>30%</formula>
    </cfRule>
    <cfRule type="cellIs" dxfId="697" priority="167" operator="between">
      <formula>30%</formula>
      <formula>10%</formula>
    </cfRule>
    <cfRule type="cellIs" dxfId="696" priority="168" operator="between">
      <formula>10%</formula>
      <formula>2%</formula>
    </cfRule>
    <cfRule type="cellIs" dxfId="695" priority="169" operator="between">
      <formula>-2%</formula>
      <formula>2%</formula>
    </cfRule>
    <cfRule type="cellIs" dxfId="694" priority="170" operator="between">
      <formula>(-2%)</formula>
      <formula>(-10%)</formula>
    </cfRule>
    <cfRule type="cellIs" dxfId="693" priority="171" operator="between">
      <formula>(-10%)</formula>
      <formula>(-30%)</formula>
    </cfRule>
    <cfRule type="cellIs" dxfId="692" priority="172" operator="lessThan">
      <formula>(-30%)</formula>
    </cfRule>
  </conditionalFormatting>
  <conditionalFormatting sqref="H48">
    <cfRule type="containsBlanks" dxfId="691" priority="165">
      <formula>LEN(TRIM(H48))=0</formula>
    </cfRule>
  </conditionalFormatting>
  <conditionalFormatting sqref="H50">
    <cfRule type="cellIs" dxfId="690" priority="158" operator="greaterThan">
      <formula>30%</formula>
    </cfRule>
    <cfRule type="cellIs" dxfId="689" priority="159" operator="between">
      <formula>30%</formula>
      <formula>10%</formula>
    </cfRule>
    <cfRule type="cellIs" dxfId="688" priority="160" operator="between">
      <formula>10%</formula>
      <formula>2%</formula>
    </cfRule>
    <cfRule type="cellIs" dxfId="687" priority="161" operator="between">
      <formula>-2%</formula>
      <formula>2%</formula>
    </cfRule>
    <cfRule type="cellIs" dxfId="686" priority="162" operator="between">
      <formula>(-2%)</formula>
      <formula>(-10%)</formula>
    </cfRule>
    <cfRule type="cellIs" dxfId="685" priority="163" operator="between">
      <formula>(-10%)</formula>
      <formula>(-30%)</formula>
    </cfRule>
    <cfRule type="cellIs" dxfId="684" priority="164" operator="lessThan">
      <formula>(-30%)</formula>
    </cfRule>
  </conditionalFormatting>
  <conditionalFormatting sqref="H50">
    <cfRule type="containsBlanks" dxfId="683" priority="157">
      <formula>LEN(TRIM(H50))=0</formula>
    </cfRule>
  </conditionalFormatting>
  <conditionalFormatting sqref="H52">
    <cfRule type="cellIs" dxfId="682" priority="150" operator="greaterThan">
      <formula>30%</formula>
    </cfRule>
    <cfRule type="cellIs" dxfId="681" priority="151" operator="between">
      <formula>30%</formula>
      <formula>10%</formula>
    </cfRule>
    <cfRule type="cellIs" dxfId="680" priority="152" operator="between">
      <formula>10%</formula>
      <formula>2%</formula>
    </cfRule>
    <cfRule type="cellIs" dxfId="679" priority="153" operator="between">
      <formula>-2%</formula>
      <formula>2%</formula>
    </cfRule>
    <cfRule type="cellIs" dxfId="678" priority="154" operator="between">
      <formula>(-2%)</formula>
      <formula>(-10%)</formula>
    </cfRule>
    <cfRule type="cellIs" dxfId="677" priority="155" operator="between">
      <formula>(-10%)</formula>
      <formula>(-30%)</formula>
    </cfRule>
    <cfRule type="cellIs" dxfId="676" priority="156" operator="lessThan">
      <formula>(-30%)</formula>
    </cfRule>
  </conditionalFormatting>
  <conditionalFormatting sqref="H52">
    <cfRule type="containsBlanks" dxfId="675" priority="149">
      <formula>LEN(TRIM(H52))=0</formula>
    </cfRule>
  </conditionalFormatting>
  <conditionalFormatting sqref="H54">
    <cfRule type="cellIs" dxfId="674" priority="142" operator="greaterThan">
      <formula>30%</formula>
    </cfRule>
    <cfRule type="cellIs" dxfId="673" priority="143" operator="between">
      <formula>30%</formula>
      <formula>10%</formula>
    </cfRule>
    <cfRule type="cellIs" dxfId="672" priority="144" operator="between">
      <formula>10%</formula>
      <formula>2%</formula>
    </cfRule>
    <cfRule type="cellIs" dxfId="671" priority="145" operator="between">
      <formula>-2%</formula>
      <formula>2%</formula>
    </cfRule>
    <cfRule type="cellIs" dxfId="670" priority="146" operator="between">
      <formula>(-2%)</formula>
      <formula>(-10%)</formula>
    </cfRule>
    <cfRule type="cellIs" dxfId="669" priority="147" operator="between">
      <formula>(-10%)</formula>
      <formula>(-30%)</formula>
    </cfRule>
    <cfRule type="cellIs" dxfId="668" priority="148" operator="lessThan">
      <formula>(-30%)</formula>
    </cfRule>
  </conditionalFormatting>
  <conditionalFormatting sqref="H54">
    <cfRule type="containsBlanks" dxfId="667" priority="141">
      <formula>LEN(TRIM(H54))=0</formula>
    </cfRule>
  </conditionalFormatting>
  <conditionalFormatting sqref="H56">
    <cfRule type="cellIs" dxfId="666" priority="134" operator="greaterThan">
      <formula>30%</formula>
    </cfRule>
    <cfRule type="cellIs" dxfId="665" priority="135" operator="between">
      <formula>30%</formula>
      <formula>10%</formula>
    </cfRule>
    <cfRule type="cellIs" dxfId="664" priority="136" operator="between">
      <formula>10%</formula>
      <formula>2%</formula>
    </cfRule>
    <cfRule type="cellIs" dxfId="663" priority="137" operator="between">
      <formula>-2%</formula>
      <formula>2%</formula>
    </cfRule>
    <cfRule type="cellIs" dxfId="662" priority="138" operator="between">
      <formula>(-2%)</formula>
      <formula>(-10%)</formula>
    </cfRule>
    <cfRule type="cellIs" dxfId="661" priority="139" operator="between">
      <formula>(-10%)</formula>
      <formula>(-30%)</formula>
    </cfRule>
    <cfRule type="cellIs" dxfId="660" priority="140" operator="lessThan">
      <formula>(-30%)</formula>
    </cfRule>
  </conditionalFormatting>
  <conditionalFormatting sqref="H56">
    <cfRule type="containsBlanks" dxfId="659" priority="133">
      <formula>LEN(TRIM(H56))=0</formula>
    </cfRule>
  </conditionalFormatting>
  <conditionalFormatting sqref="H63">
    <cfRule type="cellIs" dxfId="658" priority="126" operator="greaterThan">
      <formula>30%</formula>
    </cfRule>
    <cfRule type="cellIs" dxfId="657" priority="127" operator="between">
      <formula>30%</formula>
      <formula>10%</formula>
    </cfRule>
    <cfRule type="cellIs" dxfId="656" priority="128" operator="between">
      <formula>10%</formula>
      <formula>2%</formula>
    </cfRule>
    <cfRule type="cellIs" dxfId="655" priority="129" operator="between">
      <formula>-2%</formula>
      <formula>2%</formula>
    </cfRule>
    <cfRule type="cellIs" dxfId="654" priority="130" operator="between">
      <formula>(-2%)</formula>
      <formula>(-10%)</formula>
    </cfRule>
    <cfRule type="cellIs" dxfId="653" priority="131" operator="between">
      <formula>(-10%)</formula>
      <formula>(-30%)</formula>
    </cfRule>
    <cfRule type="cellIs" dxfId="652" priority="132" operator="lessThan">
      <formula>(-30%)</formula>
    </cfRule>
  </conditionalFormatting>
  <conditionalFormatting sqref="H63">
    <cfRule type="containsBlanks" dxfId="651" priority="125">
      <formula>LEN(TRIM(H63))=0</formula>
    </cfRule>
  </conditionalFormatting>
  <conditionalFormatting sqref="H65">
    <cfRule type="cellIs" dxfId="650" priority="118" operator="greaterThan">
      <formula>30%</formula>
    </cfRule>
    <cfRule type="cellIs" dxfId="649" priority="119" operator="between">
      <formula>30%</formula>
      <formula>10%</formula>
    </cfRule>
    <cfRule type="cellIs" dxfId="648" priority="120" operator="between">
      <formula>10%</formula>
      <formula>2%</formula>
    </cfRule>
    <cfRule type="cellIs" dxfId="647" priority="121" operator="between">
      <formula>-2%</formula>
      <formula>2%</formula>
    </cfRule>
    <cfRule type="cellIs" dxfId="646" priority="122" operator="between">
      <formula>(-2%)</formula>
      <formula>(-10%)</formula>
    </cfRule>
    <cfRule type="cellIs" dxfId="645" priority="123" operator="between">
      <formula>(-10%)</formula>
      <formula>(-30%)</formula>
    </cfRule>
    <cfRule type="cellIs" dxfId="644" priority="124" operator="lessThan">
      <formula>(-30%)</formula>
    </cfRule>
  </conditionalFormatting>
  <conditionalFormatting sqref="H65">
    <cfRule type="containsBlanks" dxfId="643" priority="117">
      <formula>LEN(TRIM(H65))=0</formula>
    </cfRule>
  </conditionalFormatting>
  <conditionalFormatting sqref="H67">
    <cfRule type="cellIs" dxfId="642" priority="110" operator="greaterThan">
      <formula>30%</formula>
    </cfRule>
    <cfRule type="cellIs" dxfId="641" priority="111" operator="between">
      <formula>30%</formula>
      <formula>10%</formula>
    </cfRule>
    <cfRule type="cellIs" dxfId="640" priority="112" operator="between">
      <formula>10%</formula>
      <formula>2%</formula>
    </cfRule>
    <cfRule type="cellIs" dxfId="639" priority="113" operator="between">
      <formula>-2%</formula>
      <formula>2%</formula>
    </cfRule>
    <cfRule type="cellIs" dxfId="638" priority="114" operator="between">
      <formula>(-2%)</formula>
      <formula>(-10%)</formula>
    </cfRule>
    <cfRule type="cellIs" dxfId="637" priority="115" operator="between">
      <formula>(-10%)</formula>
      <formula>(-30%)</formula>
    </cfRule>
    <cfRule type="cellIs" dxfId="636" priority="116" operator="lessThan">
      <formula>(-30%)</formula>
    </cfRule>
  </conditionalFormatting>
  <conditionalFormatting sqref="H67">
    <cfRule type="containsBlanks" dxfId="635" priority="109">
      <formula>LEN(TRIM(H67))=0</formula>
    </cfRule>
  </conditionalFormatting>
  <conditionalFormatting sqref="H76">
    <cfRule type="cellIs" dxfId="634" priority="102" operator="greaterThan">
      <formula>30%</formula>
    </cfRule>
    <cfRule type="cellIs" dxfId="633" priority="103" operator="between">
      <formula>30%</formula>
      <formula>10%</formula>
    </cfRule>
    <cfRule type="cellIs" dxfId="632" priority="104" operator="between">
      <formula>10%</formula>
      <formula>2%</formula>
    </cfRule>
    <cfRule type="cellIs" dxfId="631" priority="105" operator="between">
      <formula>-2%</formula>
      <formula>2%</formula>
    </cfRule>
    <cfRule type="cellIs" dxfId="630" priority="106" operator="between">
      <formula>(-2%)</formula>
      <formula>(-10%)</formula>
    </cfRule>
    <cfRule type="cellIs" dxfId="629" priority="107" operator="between">
      <formula>(-10%)</formula>
      <formula>(-30%)</formula>
    </cfRule>
    <cfRule type="cellIs" dxfId="628" priority="108" operator="lessThan">
      <formula>(-30%)</formula>
    </cfRule>
  </conditionalFormatting>
  <conditionalFormatting sqref="H76">
    <cfRule type="containsBlanks" dxfId="627" priority="101">
      <formula>LEN(TRIM(H76))=0</formula>
    </cfRule>
  </conditionalFormatting>
  <conditionalFormatting sqref="H78">
    <cfRule type="cellIs" dxfId="626" priority="94" operator="greaterThan">
      <formula>30%</formula>
    </cfRule>
    <cfRule type="cellIs" dxfId="625" priority="95" operator="between">
      <formula>30%</formula>
      <formula>10%</formula>
    </cfRule>
    <cfRule type="cellIs" dxfId="624" priority="96" operator="between">
      <formula>10%</formula>
      <formula>2%</formula>
    </cfRule>
    <cfRule type="cellIs" dxfId="623" priority="97" operator="between">
      <formula>-2%</formula>
      <formula>2%</formula>
    </cfRule>
    <cfRule type="cellIs" dxfId="622" priority="98" operator="between">
      <formula>(-2%)</formula>
      <formula>(-10%)</formula>
    </cfRule>
    <cfRule type="cellIs" dxfId="621" priority="99" operator="between">
      <formula>(-10%)</formula>
      <formula>(-30%)</formula>
    </cfRule>
    <cfRule type="cellIs" dxfId="620" priority="100" operator="lessThan">
      <formula>(-30%)</formula>
    </cfRule>
  </conditionalFormatting>
  <conditionalFormatting sqref="H78">
    <cfRule type="containsBlanks" dxfId="619" priority="93">
      <formula>LEN(TRIM(H78))=0</formula>
    </cfRule>
  </conditionalFormatting>
  <conditionalFormatting sqref="H84">
    <cfRule type="cellIs" dxfId="618" priority="86" operator="greaterThan">
      <formula>30%</formula>
    </cfRule>
    <cfRule type="cellIs" dxfId="617" priority="87" operator="between">
      <formula>30%</formula>
      <formula>10%</formula>
    </cfRule>
    <cfRule type="cellIs" dxfId="616" priority="88" operator="between">
      <formula>10%</formula>
      <formula>2%</formula>
    </cfRule>
    <cfRule type="cellIs" dxfId="615" priority="89" operator="between">
      <formula>-2%</formula>
      <formula>2%</formula>
    </cfRule>
    <cfRule type="cellIs" dxfId="614" priority="90" operator="between">
      <formula>(-2%)</formula>
      <formula>(-10%)</formula>
    </cfRule>
    <cfRule type="cellIs" dxfId="613" priority="91" operator="between">
      <formula>(-10%)</formula>
      <formula>(-30%)</formula>
    </cfRule>
    <cfRule type="cellIs" dxfId="612" priority="92" operator="lessThan">
      <formula>(-30%)</formula>
    </cfRule>
  </conditionalFormatting>
  <conditionalFormatting sqref="H84">
    <cfRule type="containsBlanks" dxfId="611" priority="85">
      <formula>LEN(TRIM(H84))=0</formula>
    </cfRule>
  </conditionalFormatting>
  <conditionalFormatting sqref="H86">
    <cfRule type="cellIs" dxfId="610" priority="78" operator="greaterThan">
      <formula>30%</formula>
    </cfRule>
    <cfRule type="cellIs" dxfId="609" priority="79" operator="between">
      <formula>30%</formula>
      <formula>10%</formula>
    </cfRule>
    <cfRule type="cellIs" dxfId="608" priority="80" operator="between">
      <formula>10%</formula>
      <formula>2%</formula>
    </cfRule>
    <cfRule type="cellIs" dxfId="607" priority="81" operator="between">
      <formula>-2%</formula>
      <formula>2%</formula>
    </cfRule>
    <cfRule type="cellIs" dxfId="606" priority="82" operator="between">
      <formula>(-2%)</formula>
      <formula>(-10%)</formula>
    </cfRule>
    <cfRule type="cellIs" dxfId="605" priority="83" operator="between">
      <formula>(-10%)</formula>
      <formula>(-30%)</formula>
    </cfRule>
    <cfRule type="cellIs" dxfId="604" priority="84" operator="lessThan">
      <formula>(-30%)</formula>
    </cfRule>
  </conditionalFormatting>
  <conditionalFormatting sqref="H86">
    <cfRule type="containsBlanks" dxfId="603" priority="77">
      <formula>LEN(TRIM(H86))=0</formula>
    </cfRule>
  </conditionalFormatting>
  <conditionalFormatting sqref="H92">
    <cfRule type="cellIs" dxfId="602" priority="70" operator="greaterThan">
      <formula>30%</formula>
    </cfRule>
    <cfRule type="cellIs" dxfId="601" priority="71" operator="between">
      <formula>30%</formula>
      <formula>10%</formula>
    </cfRule>
    <cfRule type="cellIs" dxfId="600" priority="72" operator="between">
      <formula>10%</formula>
      <formula>2%</formula>
    </cfRule>
    <cfRule type="cellIs" dxfId="599" priority="73" operator="between">
      <formula>-2%</formula>
      <formula>2%</formula>
    </cfRule>
    <cfRule type="cellIs" dxfId="598" priority="74" operator="between">
      <formula>(-2%)</formula>
      <formula>(-10%)</formula>
    </cfRule>
    <cfRule type="cellIs" dxfId="597" priority="75" operator="between">
      <formula>(-10%)</formula>
      <formula>(-30%)</formula>
    </cfRule>
    <cfRule type="cellIs" dxfId="596" priority="76" operator="lessThan">
      <formula>(-30%)</formula>
    </cfRule>
  </conditionalFormatting>
  <conditionalFormatting sqref="H92">
    <cfRule type="containsBlanks" dxfId="595" priority="69">
      <formula>LEN(TRIM(H92))=0</formula>
    </cfRule>
  </conditionalFormatting>
  <conditionalFormatting sqref="H98">
    <cfRule type="cellIs" dxfId="594" priority="62" operator="greaterThan">
      <formula>30%</formula>
    </cfRule>
    <cfRule type="cellIs" dxfId="593" priority="63" operator="between">
      <formula>30%</formula>
      <formula>10%</formula>
    </cfRule>
    <cfRule type="cellIs" dxfId="592" priority="64" operator="between">
      <formula>10%</formula>
      <formula>2%</formula>
    </cfRule>
    <cfRule type="cellIs" dxfId="591" priority="65" operator="between">
      <formula>-2%</formula>
      <formula>2%</formula>
    </cfRule>
    <cfRule type="cellIs" dxfId="590" priority="66" operator="between">
      <formula>(-2%)</formula>
      <formula>(-10%)</formula>
    </cfRule>
    <cfRule type="cellIs" dxfId="589" priority="67" operator="between">
      <formula>(-10%)</formula>
      <formula>(-30%)</formula>
    </cfRule>
    <cfRule type="cellIs" dxfId="588" priority="68" operator="lessThan">
      <formula>(-30%)</formula>
    </cfRule>
  </conditionalFormatting>
  <conditionalFormatting sqref="H98">
    <cfRule type="containsBlanks" dxfId="587" priority="61">
      <formula>LEN(TRIM(H98))=0</formula>
    </cfRule>
  </conditionalFormatting>
  <conditionalFormatting sqref="H100">
    <cfRule type="cellIs" dxfId="586" priority="54" operator="greaterThan">
      <formula>30%</formula>
    </cfRule>
    <cfRule type="cellIs" dxfId="585" priority="55" operator="between">
      <formula>30%</formula>
      <formula>10%</formula>
    </cfRule>
    <cfRule type="cellIs" dxfId="584" priority="56" operator="between">
      <formula>10%</formula>
      <formula>2%</formula>
    </cfRule>
    <cfRule type="cellIs" dxfId="583" priority="57" operator="between">
      <formula>-2%</formula>
      <formula>2%</formula>
    </cfRule>
    <cfRule type="cellIs" dxfId="582" priority="58" operator="between">
      <formula>(-2%)</formula>
      <formula>(-10%)</formula>
    </cfRule>
    <cfRule type="cellIs" dxfId="581" priority="59" operator="between">
      <formula>(-10%)</formula>
      <formula>(-30%)</formula>
    </cfRule>
    <cfRule type="cellIs" dxfId="580" priority="60" operator="lessThan">
      <formula>(-30%)</formula>
    </cfRule>
  </conditionalFormatting>
  <conditionalFormatting sqref="H100">
    <cfRule type="containsBlanks" dxfId="579" priority="53">
      <formula>LEN(TRIM(H100))=0</formula>
    </cfRule>
  </conditionalFormatting>
  <conditionalFormatting sqref="H102">
    <cfRule type="cellIs" dxfId="578" priority="46" operator="greaterThan">
      <formula>30%</formula>
    </cfRule>
    <cfRule type="cellIs" dxfId="577" priority="47" operator="between">
      <formula>30%</formula>
      <formula>10%</formula>
    </cfRule>
    <cfRule type="cellIs" dxfId="576" priority="48" operator="between">
      <formula>10%</formula>
      <formula>2%</formula>
    </cfRule>
    <cfRule type="cellIs" dxfId="575" priority="49" operator="between">
      <formula>-2%</formula>
      <formula>2%</formula>
    </cfRule>
    <cfRule type="cellIs" dxfId="574" priority="50" operator="between">
      <formula>(-2%)</formula>
      <formula>(-10%)</formula>
    </cfRule>
    <cfRule type="cellIs" dxfId="573" priority="51" operator="between">
      <formula>(-10%)</formula>
      <formula>(-30%)</formula>
    </cfRule>
    <cfRule type="cellIs" dxfId="572" priority="52" operator="lessThan">
      <formula>(-30%)</formula>
    </cfRule>
  </conditionalFormatting>
  <conditionalFormatting sqref="H102">
    <cfRule type="containsBlanks" dxfId="571" priority="45">
      <formula>LEN(TRIM(H102))=0</formula>
    </cfRule>
  </conditionalFormatting>
  <conditionalFormatting sqref="H104">
    <cfRule type="cellIs" dxfId="570" priority="38" operator="greaterThan">
      <formula>30%</formula>
    </cfRule>
    <cfRule type="cellIs" dxfId="569" priority="39" operator="between">
      <formula>30%</formula>
      <formula>10%</formula>
    </cfRule>
    <cfRule type="cellIs" dxfId="568" priority="40" operator="between">
      <formula>10%</formula>
      <formula>2%</formula>
    </cfRule>
    <cfRule type="cellIs" dxfId="567" priority="41" operator="between">
      <formula>-2%</formula>
      <formula>2%</formula>
    </cfRule>
    <cfRule type="cellIs" dxfId="566" priority="42" operator="between">
      <formula>(-2%)</formula>
      <formula>(-10%)</formula>
    </cfRule>
    <cfRule type="cellIs" dxfId="565" priority="43" operator="between">
      <formula>(-10%)</formula>
      <formula>(-30%)</formula>
    </cfRule>
    <cfRule type="cellIs" dxfId="564" priority="44" operator="lessThan">
      <formula>(-30%)</formula>
    </cfRule>
  </conditionalFormatting>
  <conditionalFormatting sqref="H104">
    <cfRule type="containsBlanks" dxfId="563" priority="37">
      <formula>LEN(TRIM(H104))=0</formula>
    </cfRule>
  </conditionalFormatting>
  <conditionalFormatting sqref="H106">
    <cfRule type="cellIs" dxfId="562" priority="30" operator="greaterThan">
      <formula>30%</formula>
    </cfRule>
    <cfRule type="cellIs" dxfId="561" priority="31" operator="between">
      <formula>30%</formula>
      <formula>10%</formula>
    </cfRule>
    <cfRule type="cellIs" dxfId="560" priority="32" operator="between">
      <formula>10%</formula>
      <formula>2%</formula>
    </cfRule>
    <cfRule type="cellIs" dxfId="559" priority="33" operator="between">
      <formula>-2%</formula>
      <formula>2%</formula>
    </cfRule>
    <cfRule type="cellIs" dxfId="558" priority="34" operator="between">
      <formula>(-2%)</formula>
      <formula>(-10%)</formula>
    </cfRule>
    <cfRule type="cellIs" dxfId="557" priority="35" operator="between">
      <formula>(-10%)</formula>
      <formula>(-30%)</formula>
    </cfRule>
    <cfRule type="cellIs" dxfId="556" priority="36" operator="lessThan">
      <formula>(-30%)</formula>
    </cfRule>
  </conditionalFormatting>
  <conditionalFormatting sqref="H106">
    <cfRule type="containsBlanks" dxfId="555" priority="29">
      <formula>LEN(TRIM(H106))=0</formula>
    </cfRule>
  </conditionalFormatting>
  <conditionalFormatting sqref="H110">
    <cfRule type="cellIs" dxfId="554" priority="22" operator="greaterThan">
      <formula>30%</formula>
    </cfRule>
    <cfRule type="cellIs" dxfId="553" priority="23" operator="between">
      <formula>30%</formula>
      <formula>10%</formula>
    </cfRule>
    <cfRule type="cellIs" dxfId="552" priority="24" operator="between">
      <formula>10%</formula>
      <formula>2%</formula>
    </cfRule>
    <cfRule type="cellIs" dxfId="551" priority="25" operator="between">
      <formula>-2%</formula>
      <formula>2%</formula>
    </cfRule>
    <cfRule type="cellIs" dxfId="550" priority="26" operator="between">
      <formula>(-2%)</formula>
      <formula>(-10%)</formula>
    </cfRule>
    <cfRule type="cellIs" dxfId="549" priority="27" operator="between">
      <formula>(-10%)</formula>
      <formula>(-30%)</formula>
    </cfRule>
    <cfRule type="cellIs" dxfId="548" priority="28" operator="lessThan">
      <formula>(-30%)</formula>
    </cfRule>
  </conditionalFormatting>
  <conditionalFormatting sqref="H110">
    <cfRule type="containsBlanks" dxfId="547" priority="21">
      <formula>LEN(TRIM(H110))=0</formula>
    </cfRule>
  </conditionalFormatting>
  <conditionalFormatting sqref="H112">
    <cfRule type="cellIs" dxfId="546" priority="14" operator="greaterThan">
      <formula>30%</formula>
    </cfRule>
    <cfRule type="cellIs" dxfId="545" priority="15" operator="between">
      <formula>30%</formula>
      <formula>10%</formula>
    </cfRule>
    <cfRule type="cellIs" dxfId="544" priority="16" operator="between">
      <formula>10%</formula>
      <formula>2%</formula>
    </cfRule>
    <cfRule type="cellIs" dxfId="543" priority="17" operator="between">
      <formula>-2%</formula>
      <formula>2%</formula>
    </cfRule>
    <cfRule type="cellIs" dxfId="542" priority="18" operator="between">
      <formula>(-2%)</formula>
      <formula>(-10%)</formula>
    </cfRule>
    <cfRule type="cellIs" dxfId="541" priority="19" operator="between">
      <formula>(-10%)</formula>
      <formula>(-30%)</formula>
    </cfRule>
    <cfRule type="cellIs" dxfId="540" priority="20" operator="lessThan">
      <formula>(-30%)</formula>
    </cfRule>
  </conditionalFormatting>
  <conditionalFormatting sqref="H112">
    <cfRule type="containsBlanks" dxfId="539" priority="13">
      <formula>LEN(TRIM(H112))=0</formula>
    </cfRule>
  </conditionalFormatting>
  <conditionalFormatting sqref="H19 H42 H44 H46 H48 H50 H52 H54 H56 H63 H65 H67 H76 H78 H84 H86 H92 H21 H23 H25 H27 H29 H31 H17">
    <cfRule type="containsText" dxfId="538" priority="12" operator="containsText" text="null">
      <formula>NOT(ISERROR(SEARCH("null",H17)))</formula>
    </cfRule>
  </conditionalFormatting>
  <conditionalFormatting sqref="H19 H42 H44 H46 H48 H50 H52 H54 H56 H63 H65 H67 H76 H78 H84 H86 H92 H98 H100 H102 H104 H106 H110 H112 H21 H23 H25 H27 H29 H31 H17">
    <cfRule type="containsText" dxfId="537" priority="11" operator="containsText" text="0%">
      <formula>NOT(ISERROR(SEARCH("0%",H17)))</formula>
    </cfRule>
  </conditionalFormatting>
  <conditionalFormatting sqref="H69 H71">
    <cfRule type="containsText" dxfId="536" priority="1" operator="containsText" text="0%">
      <formula>NOT(ISERROR(SEARCH("0%",H69)))</formula>
    </cfRule>
    <cfRule type="containsText" dxfId="535" priority="2" operator="containsText" text="null">
      <formula>NOT(ISERROR(SEARCH("null",H69)))</formula>
    </cfRule>
    <cfRule type="containsBlanks" dxfId="534" priority="3">
      <formula>LEN(TRIM(H69))=0</formula>
    </cfRule>
    <cfRule type="cellIs" dxfId="533" priority="4" operator="greaterThan">
      <formula>30%</formula>
    </cfRule>
    <cfRule type="cellIs" dxfId="532" priority="5" operator="between">
      <formula>30%</formula>
      <formula>10%</formula>
    </cfRule>
    <cfRule type="cellIs" dxfId="531" priority="6" operator="between">
      <formula>10%</formula>
      <formula>2%</formula>
    </cfRule>
    <cfRule type="cellIs" dxfId="530" priority="7" operator="between">
      <formula>-2%</formula>
      <formula>2%</formula>
    </cfRule>
    <cfRule type="cellIs" dxfId="529" priority="8" operator="between">
      <formula>(-2%)</formula>
      <formula>(-10%)</formula>
    </cfRule>
    <cfRule type="cellIs" dxfId="528" priority="9" operator="between">
      <formula>(-10%)</formula>
      <formula>(-30%)</formula>
    </cfRule>
    <cfRule type="cellIs" dxfId="527" priority="10" operator="lessThan">
      <formula>(-30%)</formula>
    </cfRule>
  </conditionalFormatting>
  <dataValidations count="6">
    <dataValidation type="list" allowBlank="1" showInputMessage="1" showErrorMessage="1" sqref="F32:F33 F108">
      <formula1>$L$4:$L$9</formula1>
    </dataValidation>
    <dataValidation type="list" allowBlank="1" showInputMessage="1" showErrorMessage="1" sqref="F68">
      <formula1>"please select,g,kg,t,%,not applicable,no data"</formula1>
    </dataValidation>
    <dataValidation type="list" allowBlank="1" showInputMessage="1" showErrorMessage="1" sqref="F66 F64">
      <formula1>$L$114:$L$117</formula1>
    </dataValidation>
    <dataValidation type="list" allowBlank="1" showInputMessage="1" showErrorMessage="1" sqref="E120">
      <formula1>"m2"</formula1>
    </dataValidation>
    <dataValidation type="list" allowBlank="1" showInputMessage="1" showErrorMessage="1" sqref="D134">
      <formula1>$C$125:$C$127</formula1>
    </dataValidation>
    <dataValidation type="list" allowBlank="1" showInputMessage="1" showErrorMessage="1" sqref="C122">
      <formula1>"NO&amp;#8321"</formula1>
    </dataValidation>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Liste!$H$24:$H$28</xm:f>
          </x14:formula1>
          <xm:sqref>F106 F98 F100 F102 F104</xm:sqref>
        </x14:dataValidation>
        <x14:dataValidation type="list" allowBlank="1" showInputMessage="1" showErrorMessage="1">
          <x14:formula1>
            <xm:f>Liste!$G$24:$G$27</xm:f>
          </x14:formula1>
          <xm:sqref>F92</xm:sqref>
        </x14:dataValidation>
        <x14:dataValidation type="list" allowBlank="1" showInputMessage="1" showErrorMessage="1">
          <x14:formula1>
            <xm:f>Liste!$D$24:$D$28</xm:f>
          </x14:formula1>
          <xm:sqref>F110 F65</xm:sqref>
        </x14:dataValidation>
        <x14:dataValidation type="list" allowBlank="1" showInputMessage="1" showErrorMessage="1">
          <x14:formula1>
            <xm:f>Liste!$C$24:$C$29</xm:f>
          </x14:formula1>
          <xm:sqref>F63</xm:sqref>
        </x14:dataValidation>
        <x14:dataValidation type="list" allowBlank="1" showInputMessage="1" showErrorMessage="1">
          <x14:formula1>
            <xm:f>Liste!$I$24:$I$29</xm:f>
          </x14:formula1>
          <xm:sqref>F112</xm:sqref>
        </x14:dataValidation>
        <x14:dataValidation type="list" allowBlank="1" showInputMessage="1" showErrorMessage="1">
          <x14:formula1>
            <xm:f>Liste!$A$24:$A$29</xm:f>
          </x14:formula1>
          <xm:sqref>F56 F31 F29 F27 F25 F23 F21 F19 F17 F42 F44 F46 F48 F50 F52 F54</xm:sqref>
        </x14:dataValidation>
        <x14:dataValidation type="list" allowBlank="1" showInputMessage="1" showErrorMessage="1">
          <x14:formula1>
            <xm:f>Liste!$F$24:$F$28</xm:f>
          </x14:formula1>
          <xm:sqref>F86 F76 F78 F84</xm:sqref>
        </x14:dataValidation>
        <x14:dataValidation type="list" allowBlank="1" showInputMessage="1" showErrorMessage="1">
          <x14:formula1>
            <xm:f>Liste!$A$2:$A$10</xm:f>
          </x14:formula1>
          <xm:sqref>C17 C19 C21 C23 C25 C27 C29 C31</xm:sqref>
        </x14:dataValidation>
        <x14:dataValidation type="list" allowBlank="1" showInputMessage="1" showErrorMessage="1">
          <x14:formula1>
            <xm:f>Liste!$F$2:$F$10</xm:f>
          </x14:formula1>
          <xm:sqref>C42 C44 C46 C48 C50 C52 C54 C56</xm:sqref>
        </x14:dataValidation>
        <x14:dataValidation type="list" allowBlank="1" showInputMessage="1" showErrorMessage="1">
          <x14:formula1>
            <xm:f>Liste!$E$24:$E$30</xm:f>
          </x14:formula1>
          <xm:sqref>F67 F69 F71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6" tint="0.39997558519241921"/>
  </sheetPr>
  <dimension ref="A1:P52"/>
  <sheetViews>
    <sheetView showGridLines="0" showRowColHeaders="0" topLeftCell="A19" zoomScale="85" zoomScaleNormal="85" workbookViewId="0">
      <selection activeCell="D32" sqref="D32:E32"/>
    </sheetView>
  </sheetViews>
  <sheetFormatPr baseColWidth="10" defaultColWidth="11.42578125" defaultRowHeight="12.75" outlineLevelRow="1" outlineLevelCol="1" x14ac:dyDescent="0.2"/>
  <cols>
    <col min="1" max="1" width="9.28515625" style="40" customWidth="1"/>
    <col min="2" max="2" width="11.42578125" style="40"/>
    <col min="3" max="3" width="18.28515625" style="40" customWidth="1"/>
    <col min="4" max="5" width="15.7109375" style="171" customWidth="1"/>
    <col min="6" max="6" width="19.28515625" style="40" customWidth="1"/>
    <col min="7" max="7" width="22.85546875" style="125" customWidth="1"/>
    <col min="8" max="8" width="24.85546875" style="40" customWidth="1"/>
    <col min="9" max="9" width="20.85546875" style="40" customWidth="1"/>
    <col min="10" max="10" width="34.42578125" style="40" hidden="1" customWidth="1" outlineLevel="1"/>
    <col min="11" max="11" width="18" style="40" customWidth="1" collapsed="1"/>
    <col min="12" max="16384" width="11.42578125" style="40"/>
  </cols>
  <sheetData>
    <row r="1" spans="1:16" x14ac:dyDescent="0.2">
      <c r="A1" s="41"/>
      <c r="B1" s="41"/>
      <c r="C1" s="41"/>
      <c r="D1" s="128"/>
      <c r="E1" s="128"/>
      <c r="F1" s="41"/>
      <c r="G1" s="42"/>
      <c r="H1" s="41"/>
      <c r="I1" s="41"/>
      <c r="J1" s="41"/>
      <c r="K1" s="41"/>
      <c r="L1" s="129"/>
    </row>
    <row r="2" spans="1:16" ht="9.75" customHeight="1" thickBot="1" x14ac:dyDescent="0.25">
      <c r="A2" s="41"/>
      <c r="B2" s="41"/>
      <c r="C2" s="41"/>
      <c r="D2" s="128"/>
      <c r="E2" s="128"/>
      <c r="F2" s="41"/>
      <c r="G2" s="42"/>
      <c r="H2" s="41"/>
      <c r="I2" s="41"/>
      <c r="J2" s="41"/>
      <c r="K2" s="41"/>
      <c r="L2" s="129"/>
    </row>
    <row r="3" spans="1:16" ht="39" customHeight="1" thickBot="1" x14ac:dyDescent="0.35">
      <c r="A3" s="41"/>
      <c r="B3" s="445" t="s">
        <v>225</v>
      </c>
      <c r="C3" s="446"/>
      <c r="D3" s="446"/>
      <c r="E3" s="447"/>
      <c r="F3" s="41"/>
      <c r="G3" s="42"/>
      <c r="H3" s="41"/>
      <c r="I3" s="41"/>
      <c r="J3" s="41"/>
      <c r="K3" s="41"/>
      <c r="L3" s="129"/>
    </row>
    <row r="4" spans="1:16" ht="17.25" customHeight="1" x14ac:dyDescent="0.3">
      <c r="A4" s="41"/>
      <c r="B4" s="130"/>
      <c r="C4" s="130"/>
      <c r="D4" s="131"/>
      <c r="E4" s="131"/>
      <c r="F4" s="41"/>
      <c r="G4" s="42"/>
      <c r="H4" s="41"/>
      <c r="I4" s="41"/>
      <c r="J4" s="41"/>
      <c r="K4" s="41"/>
      <c r="L4" s="129"/>
    </row>
    <row r="5" spans="1:16" ht="39" customHeight="1" thickBot="1" x14ac:dyDescent="0.3">
      <c r="A5" s="47"/>
      <c r="B5" s="448" t="s">
        <v>47</v>
      </c>
      <c r="C5" s="448"/>
      <c r="D5" s="448"/>
      <c r="E5" s="448"/>
      <c r="F5" s="448"/>
      <c r="G5" s="42"/>
      <c r="H5" s="41"/>
      <c r="I5" s="41"/>
      <c r="J5" s="41"/>
      <c r="K5" s="41"/>
      <c r="L5" s="129"/>
    </row>
    <row r="6" spans="1:16" ht="19.5" customHeight="1" outlineLevel="1" x14ac:dyDescent="0.25">
      <c r="A6" s="49"/>
      <c r="B6" s="132"/>
      <c r="C6" s="132"/>
      <c r="D6" s="133"/>
      <c r="E6" s="133"/>
      <c r="F6" s="132"/>
      <c r="G6" s="42"/>
      <c r="H6" s="41"/>
      <c r="I6" s="41"/>
      <c r="J6" s="41"/>
      <c r="K6" s="41"/>
      <c r="L6" s="129"/>
    </row>
    <row r="7" spans="1:16" ht="49.5" customHeight="1" outlineLevel="1" x14ac:dyDescent="0.25">
      <c r="A7" s="49"/>
      <c r="B7" s="453" t="s">
        <v>227</v>
      </c>
      <c r="C7" s="454"/>
      <c r="D7" s="454"/>
      <c r="E7" s="454"/>
      <c r="F7" s="455"/>
      <c r="G7" s="42"/>
      <c r="H7" s="41"/>
      <c r="I7" s="134"/>
      <c r="J7" s="41"/>
      <c r="K7" s="41"/>
      <c r="L7" s="129"/>
    </row>
    <row r="8" spans="1:16" ht="19.5" customHeight="1" outlineLevel="1" x14ac:dyDescent="0.25">
      <c r="A8" s="49"/>
      <c r="B8" s="132"/>
      <c r="C8" s="132"/>
      <c r="D8" s="133"/>
      <c r="E8" s="133"/>
      <c r="F8" s="132"/>
      <c r="G8" s="42"/>
      <c r="H8" s="41"/>
      <c r="I8" s="134"/>
      <c r="J8" s="41"/>
      <c r="K8" s="41"/>
      <c r="L8" s="129"/>
    </row>
    <row r="9" spans="1:16" outlineLevel="1" x14ac:dyDescent="0.2">
      <c r="A9" s="41"/>
      <c r="B9" s="41"/>
      <c r="C9" s="41"/>
      <c r="D9" s="128"/>
      <c r="E9" s="128"/>
      <c r="F9" s="41"/>
      <c r="G9" s="42"/>
      <c r="H9" s="41"/>
      <c r="I9" s="135"/>
      <c r="J9" s="41"/>
      <c r="K9" s="41"/>
      <c r="L9" s="129"/>
    </row>
    <row r="10" spans="1:16" ht="39.75" customHeight="1" outlineLevel="1" x14ac:dyDescent="0.2">
      <c r="A10" s="41"/>
      <c r="B10" s="458" t="s">
        <v>94</v>
      </c>
      <c r="C10" s="459"/>
      <c r="D10" s="449" t="s">
        <v>81</v>
      </c>
      <c r="E10" s="450"/>
      <c r="F10" s="174" t="str">
        <f>IF(D10="Nein", "&gt;&gt;&gt;&gt;&gt;", " ")</f>
        <v xml:space="preserve"> </v>
      </c>
      <c r="G10" s="460" t="str">
        <f>IF(OR(D10="Ja",D10="Bitte wählen")," ", "Hier klicken um mit Verbesserte Handhabung &amp; Lager fortzufahren")</f>
        <v xml:space="preserve"> </v>
      </c>
      <c r="H10" s="460"/>
      <c r="I10" s="41"/>
      <c r="J10" s="41"/>
      <c r="K10" s="41"/>
      <c r="L10" s="129"/>
    </row>
    <row r="11" spans="1:16" ht="50.25" customHeight="1" outlineLevel="1" x14ac:dyDescent="0.2">
      <c r="A11" s="41"/>
      <c r="B11" s="136"/>
      <c r="C11" s="136"/>
      <c r="D11" s="461" t="str">
        <f>IF(D10="Ja", "V
V
V", " ")</f>
        <v xml:space="preserve"> </v>
      </c>
      <c r="E11" s="461"/>
      <c r="F11" s="41"/>
      <c r="G11" s="42"/>
      <c r="H11" s="41"/>
      <c r="I11" s="41"/>
      <c r="J11" s="41"/>
      <c r="K11" s="41"/>
      <c r="L11" s="129"/>
      <c r="P11" s="137"/>
    </row>
    <row r="12" spans="1:16" ht="25.5" customHeight="1" outlineLevel="1" x14ac:dyDescent="0.2">
      <c r="A12" s="41"/>
      <c r="B12" s="456" t="str">
        <f>IF(OR(D10="Nein",D10="Bitte wählen"), " ", "Beschreibung der Substitution:")</f>
        <v xml:space="preserve"> </v>
      </c>
      <c r="C12" s="456"/>
      <c r="D12" s="452" t="str">
        <f>IF(D10="Ja", "Bitte hier Beschreibung einfügen:", " ")</f>
        <v xml:space="preserve"> </v>
      </c>
      <c r="E12" s="452"/>
      <c r="F12" s="452"/>
      <c r="G12" s="452"/>
      <c r="H12" s="41"/>
      <c r="I12" s="41"/>
      <c r="J12" s="41"/>
      <c r="K12" s="41"/>
      <c r="L12" s="129"/>
    </row>
    <row r="13" spans="1:16" ht="69.75" customHeight="1" outlineLevel="1" x14ac:dyDescent="0.2">
      <c r="A13" s="41"/>
      <c r="B13" s="463" t="str">
        <f>IF(D10="Ja", "(z.B. Name der Stoff, Grund für Substitution, aufgetretene Veränderungen, neuer Stoff oder Verbesserung der Reinheit?)", " ")</f>
        <v xml:space="preserve"> </v>
      </c>
      <c r="C13" s="463"/>
      <c r="D13" s="451"/>
      <c r="E13" s="451"/>
      <c r="F13" s="451"/>
      <c r="G13" s="451"/>
      <c r="H13" s="138" t="str">
        <f>IF(D10="Ja", "V
V", " ")</f>
        <v xml:space="preserve"> </v>
      </c>
      <c r="I13" s="41"/>
      <c r="J13" s="41"/>
      <c r="K13" s="41"/>
      <c r="L13" s="129"/>
    </row>
    <row r="14" spans="1:16" ht="18" customHeight="1" outlineLevel="1" x14ac:dyDescent="0.2">
      <c r="A14" s="41"/>
      <c r="B14" s="139"/>
      <c r="C14" s="139"/>
      <c r="D14" s="462" t="str">
        <f>IF(D10="Ja", "V
V", " ")</f>
        <v xml:space="preserve"> </v>
      </c>
      <c r="E14" s="462"/>
      <c r="F14" s="140" t="str">
        <f>IF(D10="Ja", "V
V", " ")</f>
        <v xml:space="preserve"> </v>
      </c>
      <c r="G14" s="141" t="str">
        <f>IF(D10="Ja", "V
V", " ")</f>
        <v xml:space="preserve"> </v>
      </c>
      <c r="H14" s="41"/>
      <c r="I14" s="41"/>
      <c r="J14" s="41"/>
      <c r="K14" s="41"/>
      <c r="L14" s="129"/>
    </row>
    <row r="15" spans="1:16" ht="12" customHeight="1" outlineLevel="1" x14ac:dyDescent="0.2">
      <c r="A15" s="41"/>
      <c r="B15" s="139"/>
      <c r="C15" s="139"/>
      <c r="D15" s="462"/>
      <c r="E15" s="462"/>
      <c r="F15" s="142"/>
      <c r="G15" s="143"/>
      <c r="H15" s="41"/>
      <c r="I15" s="41"/>
      <c r="J15" s="41"/>
      <c r="K15" s="41"/>
      <c r="L15" s="129"/>
    </row>
    <row r="16" spans="1:16" ht="15.75" outlineLevel="1" x14ac:dyDescent="0.2">
      <c r="A16" s="41"/>
      <c r="B16" s="139"/>
      <c r="C16" s="139"/>
      <c r="D16" s="457" t="str">
        <f>IF(OR(D10="Nein",D10="Bitte wählen"), " ", "Bitte weiter mit Punkt 2")</f>
        <v xml:space="preserve"> </v>
      </c>
      <c r="E16" s="457"/>
      <c r="F16" s="142"/>
      <c r="G16" s="143"/>
      <c r="H16" s="41"/>
      <c r="I16" s="41"/>
      <c r="J16" s="41"/>
      <c r="K16" s="41"/>
      <c r="L16" s="129"/>
    </row>
    <row r="17" spans="1:12" outlineLevel="1" x14ac:dyDescent="0.2">
      <c r="A17" s="41"/>
      <c r="B17" s="139"/>
      <c r="C17" s="139"/>
      <c r="D17" s="128"/>
      <c r="E17" s="128"/>
      <c r="F17" s="41"/>
      <c r="G17" s="42"/>
      <c r="H17" s="41"/>
      <c r="I17" s="41"/>
      <c r="J17" s="41"/>
      <c r="K17" s="41"/>
      <c r="L17" s="129"/>
    </row>
    <row r="18" spans="1:12" ht="39" customHeight="1" thickBot="1" x14ac:dyDescent="0.3">
      <c r="A18" s="47"/>
      <c r="B18" s="448" t="s">
        <v>198</v>
      </c>
      <c r="C18" s="448"/>
      <c r="D18" s="448"/>
      <c r="E18" s="448"/>
      <c r="F18" s="448"/>
      <c r="G18" s="42"/>
      <c r="H18" s="41"/>
      <c r="I18" s="41"/>
      <c r="J18" s="41"/>
      <c r="K18" s="41"/>
      <c r="L18" s="129"/>
    </row>
    <row r="19" spans="1:12" ht="12.75" customHeight="1" outlineLevel="1" x14ac:dyDescent="0.25">
      <c r="A19" s="41"/>
      <c r="B19" s="144"/>
      <c r="C19" s="144"/>
      <c r="D19" s="128"/>
      <c r="E19" s="128"/>
      <c r="F19" s="41"/>
      <c r="G19" s="42"/>
      <c r="H19" s="41"/>
      <c r="I19" s="145"/>
      <c r="J19" s="41"/>
      <c r="K19" s="41"/>
      <c r="L19" s="129"/>
    </row>
    <row r="20" spans="1:12" ht="12.75" customHeight="1" outlineLevel="1" x14ac:dyDescent="0.25">
      <c r="A20" s="41"/>
      <c r="B20" s="144"/>
      <c r="C20" s="144"/>
      <c r="D20" s="128"/>
      <c r="E20" s="128"/>
      <c r="F20" s="41"/>
      <c r="G20" s="42"/>
      <c r="H20" s="145"/>
      <c r="I20" s="145"/>
      <c r="J20" s="41"/>
      <c r="K20" s="41"/>
      <c r="L20" s="129"/>
    </row>
    <row r="21" spans="1:12" ht="12.75" customHeight="1" outlineLevel="1" x14ac:dyDescent="0.25">
      <c r="A21" s="41"/>
      <c r="B21" s="144"/>
      <c r="C21" s="144"/>
      <c r="D21" s="144"/>
      <c r="E21" s="128"/>
      <c r="F21" s="41"/>
      <c r="G21" s="42"/>
      <c r="H21" s="437" t="s">
        <v>142</v>
      </c>
      <c r="I21" s="438"/>
      <c r="J21" s="41"/>
      <c r="K21" s="41"/>
      <c r="L21" s="129"/>
    </row>
    <row r="22" spans="1:12" ht="12.75" customHeight="1" outlineLevel="1" x14ac:dyDescent="0.25">
      <c r="A22" s="41"/>
      <c r="B22" s="144"/>
      <c r="C22" s="144"/>
      <c r="D22" s="144"/>
      <c r="E22" s="128"/>
      <c r="F22" s="41"/>
      <c r="G22" s="42"/>
      <c r="H22" s="439"/>
      <c r="I22" s="440"/>
      <c r="J22" s="41"/>
      <c r="K22" s="41"/>
      <c r="L22" s="129"/>
    </row>
    <row r="23" spans="1:12" ht="12.75" customHeight="1" outlineLevel="1" x14ac:dyDescent="0.25">
      <c r="A23" s="41"/>
      <c r="B23" s="144"/>
      <c r="C23" s="144"/>
      <c r="D23" s="128"/>
      <c r="E23" s="128"/>
      <c r="F23" s="41"/>
      <c r="G23" s="42"/>
      <c r="H23" s="41"/>
      <c r="I23" s="41"/>
      <c r="J23" s="41"/>
      <c r="K23" s="41"/>
      <c r="L23" s="129"/>
    </row>
    <row r="24" spans="1:12" ht="13.5" customHeight="1" outlineLevel="1" thickBot="1" x14ac:dyDescent="0.3">
      <c r="A24" s="41"/>
      <c r="B24" s="110"/>
      <c r="C24" s="110"/>
      <c r="D24" s="146"/>
      <c r="E24" s="146"/>
      <c r="F24" s="110"/>
      <c r="G24" s="62" t="s">
        <v>127</v>
      </c>
      <c r="H24" s="443" t="s">
        <v>115</v>
      </c>
      <c r="I24" s="444"/>
      <c r="J24" s="63" t="s">
        <v>187</v>
      </c>
      <c r="K24" s="41"/>
      <c r="L24" s="129"/>
    </row>
    <row r="25" spans="1:12" ht="15" customHeight="1" outlineLevel="1" x14ac:dyDescent="0.2">
      <c r="A25" s="41"/>
      <c r="B25" s="41"/>
      <c r="C25" s="41"/>
      <c r="D25" s="147"/>
      <c r="E25" s="148"/>
      <c r="F25" s="149"/>
      <c r="G25" s="67"/>
      <c r="H25" s="150"/>
      <c r="I25" s="151"/>
      <c r="J25" s="152"/>
      <c r="K25" s="41"/>
      <c r="L25" s="129"/>
    </row>
    <row r="26" spans="1:12" ht="24.75" customHeight="1" outlineLevel="1" x14ac:dyDescent="0.2">
      <c r="A26" s="41"/>
      <c r="B26" s="441" t="s">
        <v>226</v>
      </c>
      <c r="C26" s="442"/>
      <c r="D26" s="468" t="s">
        <v>81</v>
      </c>
      <c r="E26" s="469"/>
      <c r="F26" s="149"/>
      <c r="G26" s="67"/>
      <c r="H26" s="470"/>
      <c r="I26" s="471"/>
      <c r="J26" s="475"/>
      <c r="K26" s="41"/>
      <c r="L26" s="129"/>
    </row>
    <row r="27" spans="1:12" outlineLevel="1" x14ac:dyDescent="0.2">
      <c r="A27" s="41"/>
      <c r="B27" s="108"/>
      <c r="C27" s="41"/>
      <c r="D27" s="128"/>
      <c r="E27" s="153"/>
      <c r="F27" s="149"/>
      <c r="G27" s="67"/>
      <c r="H27" s="150"/>
      <c r="I27" s="151"/>
      <c r="J27" s="475"/>
      <c r="K27" s="41"/>
      <c r="L27" s="129"/>
    </row>
    <row r="28" spans="1:12" ht="27.75" customHeight="1" outlineLevel="1" x14ac:dyDescent="0.2">
      <c r="A28" s="41"/>
      <c r="B28" s="434" t="s">
        <v>184</v>
      </c>
      <c r="C28" s="435"/>
      <c r="D28" s="464" t="s">
        <v>252</v>
      </c>
      <c r="E28" s="465"/>
      <c r="F28" s="41"/>
      <c r="G28" s="154"/>
      <c r="H28" s="436"/>
      <c r="I28" s="436"/>
      <c r="J28" s="475"/>
      <c r="K28" s="41"/>
      <c r="L28" s="129"/>
    </row>
    <row r="29" spans="1:12" ht="15" customHeight="1" outlineLevel="1" x14ac:dyDescent="0.2">
      <c r="A29" s="41"/>
      <c r="B29" s="155"/>
      <c r="C29" s="155"/>
      <c r="D29" s="466"/>
      <c r="E29" s="467"/>
      <c r="F29" s="149"/>
      <c r="G29" s="67"/>
      <c r="H29" s="156"/>
      <c r="I29" s="151"/>
      <c r="J29" s="475"/>
      <c r="K29" s="41"/>
      <c r="L29" s="129"/>
    </row>
    <row r="30" spans="1:12" ht="30" customHeight="1" outlineLevel="1" x14ac:dyDescent="0.2">
      <c r="A30" s="41"/>
      <c r="B30" s="483" t="s">
        <v>239</v>
      </c>
      <c r="C30" s="155"/>
      <c r="D30" s="464" t="s">
        <v>252</v>
      </c>
      <c r="E30" s="465"/>
      <c r="F30" s="149"/>
      <c r="G30" s="154"/>
      <c r="H30" s="436"/>
      <c r="I30" s="436"/>
      <c r="J30" s="475"/>
      <c r="K30" s="41"/>
      <c r="L30" s="129"/>
    </row>
    <row r="31" spans="1:12" ht="15" customHeight="1" outlineLevel="1" x14ac:dyDescent="0.2">
      <c r="A31" s="41"/>
      <c r="B31" s="484"/>
      <c r="C31" s="155"/>
      <c r="D31" s="466"/>
      <c r="E31" s="467"/>
      <c r="F31" s="149"/>
      <c r="G31" s="67"/>
      <c r="H31" s="156"/>
      <c r="I31" s="151"/>
      <c r="J31" s="475"/>
      <c r="K31" s="41"/>
      <c r="L31" s="129"/>
    </row>
    <row r="32" spans="1:12" ht="28.5" customHeight="1" outlineLevel="1" x14ac:dyDescent="0.2">
      <c r="A32" s="41"/>
      <c r="B32" s="155"/>
      <c r="C32" s="155"/>
      <c r="D32" s="464" t="s">
        <v>252</v>
      </c>
      <c r="E32" s="465"/>
      <c r="F32" s="149"/>
      <c r="G32" s="154"/>
      <c r="H32" s="436"/>
      <c r="I32" s="436"/>
      <c r="J32" s="475"/>
      <c r="K32" s="41"/>
      <c r="L32" s="129"/>
    </row>
    <row r="33" spans="1:12" ht="15" customHeight="1" outlineLevel="1" x14ac:dyDescent="0.2">
      <c r="A33" s="41"/>
      <c r="B33" s="136"/>
      <c r="C33" s="136"/>
      <c r="D33" s="157"/>
      <c r="E33" s="158"/>
      <c r="F33" s="149"/>
      <c r="G33" s="67"/>
      <c r="H33" s="151"/>
      <c r="I33" s="151"/>
      <c r="J33" s="475"/>
      <c r="K33" s="41"/>
      <c r="L33" s="129"/>
    </row>
    <row r="34" spans="1:12" ht="53.25" customHeight="1" outlineLevel="1" x14ac:dyDescent="0.2">
      <c r="A34" s="41"/>
      <c r="B34" s="485" t="s">
        <v>248</v>
      </c>
      <c r="C34" s="486"/>
      <c r="D34" s="474" t="s">
        <v>81</v>
      </c>
      <c r="E34" s="450"/>
      <c r="F34" s="149"/>
      <c r="G34" s="67"/>
      <c r="H34" s="470"/>
      <c r="I34" s="436"/>
      <c r="J34" s="475"/>
      <c r="K34" s="41"/>
      <c r="L34" s="129"/>
    </row>
    <row r="35" spans="1:12" ht="30" customHeight="1" outlineLevel="1" x14ac:dyDescent="0.2">
      <c r="A35" s="41"/>
      <c r="B35" s="481" t="s">
        <v>93</v>
      </c>
      <c r="C35" s="482"/>
      <c r="D35" s="472"/>
      <c r="E35" s="473"/>
      <c r="F35" s="149"/>
      <c r="G35" s="67"/>
      <c r="H35" s="470"/>
      <c r="I35" s="436"/>
      <c r="J35" s="159"/>
      <c r="K35" s="41"/>
      <c r="L35" s="129"/>
    </row>
    <row r="36" spans="1:12" ht="14.25" customHeight="1" outlineLevel="1" x14ac:dyDescent="0.2">
      <c r="A36" s="41"/>
      <c r="B36" s="136"/>
      <c r="C36" s="136"/>
      <c r="D36" s="160"/>
      <c r="E36" s="160"/>
      <c r="F36" s="149"/>
      <c r="G36" s="67"/>
      <c r="H36" s="151"/>
      <c r="I36" s="151"/>
      <c r="J36" s="159"/>
      <c r="K36" s="41"/>
      <c r="L36" s="129"/>
    </row>
    <row r="37" spans="1:12" ht="29.25" customHeight="1" outlineLevel="1" x14ac:dyDescent="0.2">
      <c r="A37" s="41"/>
      <c r="B37" s="441" t="s">
        <v>213</v>
      </c>
      <c r="C37" s="442"/>
      <c r="D37" s="474" t="s">
        <v>81</v>
      </c>
      <c r="E37" s="450"/>
      <c r="F37" s="149"/>
      <c r="G37" s="67"/>
      <c r="H37" s="470"/>
      <c r="I37" s="436"/>
      <c r="J37" s="159"/>
      <c r="K37" s="41"/>
      <c r="L37" s="129"/>
    </row>
    <row r="38" spans="1:12" ht="18.75" customHeight="1" outlineLevel="1" x14ac:dyDescent="0.2">
      <c r="A38" s="41"/>
      <c r="B38" s="481" t="s">
        <v>93</v>
      </c>
      <c r="C38" s="482"/>
      <c r="D38" s="472"/>
      <c r="E38" s="473"/>
      <c r="F38" s="149"/>
      <c r="G38" s="67"/>
      <c r="H38" s="470"/>
      <c r="I38" s="436"/>
      <c r="J38" s="159"/>
      <c r="K38" s="41"/>
      <c r="L38" s="129"/>
    </row>
    <row r="39" spans="1:12" outlineLevel="1" x14ac:dyDescent="0.2">
      <c r="A39" s="41"/>
      <c r="B39" s="41"/>
      <c r="C39" s="41"/>
      <c r="D39" s="128"/>
      <c r="E39" s="128"/>
      <c r="F39" s="41"/>
      <c r="G39" s="42"/>
      <c r="H39" s="161"/>
      <c r="I39" s="161"/>
      <c r="J39" s="41"/>
      <c r="K39" s="41"/>
      <c r="L39" s="129"/>
    </row>
    <row r="40" spans="1:12" ht="39" customHeight="1" thickBot="1" x14ac:dyDescent="0.3">
      <c r="A40" s="47"/>
      <c r="B40" s="448" t="s">
        <v>48</v>
      </c>
      <c r="C40" s="448"/>
      <c r="D40" s="448"/>
      <c r="E40" s="172"/>
      <c r="F40" s="173"/>
      <c r="G40" s="42"/>
      <c r="H40" s="41"/>
      <c r="I40" s="41"/>
      <c r="J40" s="41"/>
      <c r="K40" s="41"/>
      <c r="L40" s="129"/>
    </row>
    <row r="41" spans="1:12" outlineLevel="1" x14ac:dyDescent="0.2">
      <c r="A41" s="41"/>
      <c r="B41" s="41"/>
      <c r="C41" s="41"/>
      <c r="D41" s="128"/>
      <c r="E41" s="128"/>
      <c r="F41" s="41"/>
      <c r="G41" s="42"/>
      <c r="H41" s="41"/>
      <c r="I41" s="41"/>
      <c r="J41" s="41"/>
      <c r="K41" s="41"/>
      <c r="L41" s="129"/>
    </row>
    <row r="42" spans="1:12" ht="15.75" outlineLevel="1" thickBot="1" x14ac:dyDescent="0.3">
      <c r="A42" s="41"/>
      <c r="B42" s="110"/>
      <c r="C42" s="110"/>
      <c r="D42" s="146"/>
      <c r="E42" s="146"/>
      <c r="F42" s="110"/>
      <c r="G42" s="162"/>
      <c r="H42" s="443" t="s">
        <v>89</v>
      </c>
      <c r="I42" s="444"/>
      <c r="J42" s="63" t="s">
        <v>187</v>
      </c>
      <c r="K42" s="41"/>
      <c r="L42" s="129"/>
    </row>
    <row r="43" spans="1:12" outlineLevel="1" x14ac:dyDescent="0.2">
      <c r="A43" s="41"/>
      <c r="B43" s="41"/>
      <c r="C43" s="41"/>
      <c r="D43" s="147"/>
      <c r="E43" s="148"/>
      <c r="F43" s="41"/>
      <c r="G43" s="163"/>
      <c r="H43" s="164"/>
      <c r="I43" s="165"/>
      <c r="J43" s="166"/>
      <c r="K43" s="41"/>
      <c r="L43" s="129"/>
    </row>
    <row r="44" spans="1:12" ht="50.25" customHeight="1" outlineLevel="1" x14ac:dyDescent="0.2">
      <c r="A44" s="41"/>
      <c r="B44" s="441" t="s">
        <v>214</v>
      </c>
      <c r="C44" s="442"/>
      <c r="D44" s="449" t="s">
        <v>81</v>
      </c>
      <c r="E44" s="450"/>
      <c r="F44" s="41"/>
      <c r="G44" s="67"/>
      <c r="H44" s="479"/>
      <c r="I44" s="480"/>
      <c r="J44" s="476"/>
      <c r="K44" s="41"/>
      <c r="L44" s="129"/>
    </row>
    <row r="45" spans="1:12" outlineLevel="1" x14ac:dyDescent="0.2">
      <c r="A45" s="41"/>
      <c r="B45" s="108"/>
      <c r="C45" s="41"/>
      <c r="D45" s="128"/>
      <c r="E45" s="167"/>
      <c r="F45" s="168"/>
      <c r="G45" s="67"/>
      <c r="H45" s="168"/>
      <c r="I45" s="156"/>
      <c r="J45" s="476"/>
      <c r="K45" s="41"/>
      <c r="L45" s="129"/>
    </row>
    <row r="46" spans="1:12" ht="29.25" customHeight="1" outlineLevel="1" x14ac:dyDescent="0.2">
      <c r="A46" s="41"/>
      <c r="B46" s="441" t="s">
        <v>188</v>
      </c>
      <c r="C46" s="442"/>
      <c r="D46" s="477"/>
      <c r="E46" s="478"/>
      <c r="F46" s="41"/>
      <c r="G46" s="67"/>
      <c r="H46" s="479"/>
      <c r="I46" s="480"/>
      <c r="J46" s="476"/>
      <c r="K46" s="41"/>
      <c r="L46" s="129"/>
    </row>
    <row r="47" spans="1:12" x14ac:dyDescent="0.2">
      <c r="A47" s="41"/>
      <c r="B47" s="41"/>
      <c r="C47" s="41"/>
      <c r="D47" s="128"/>
      <c r="E47" s="128"/>
      <c r="F47" s="41"/>
      <c r="G47" s="42"/>
      <c r="H47" s="41"/>
      <c r="I47" s="41"/>
      <c r="J47" s="41"/>
      <c r="K47" s="41"/>
      <c r="L47" s="129"/>
    </row>
    <row r="48" spans="1:12" x14ac:dyDescent="0.2">
      <c r="A48" s="41"/>
      <c r="B48" s="41"/>
      <c r="C48" s="41"/>
      <c r="D48" s="128"/>
      <c r="E48" s="128"/>
      <c r="F48" s="41"/>
      <c r="G48" s="42"/>
      <c r="H48" s="41"/>
      <c r="I48" s="41"/>
      <c r="J48" s="41"/>
      <c r="K48" s="41"/>
      <c r="L48" s="129"/>
    </row>
    <row r="49" spans="1:12" x14ac:dyDescent="0.2">
      <c r="A49" s="41"/>
      <c r="B49" s="41"/>
      <c r="C49" s="41"/>
      <c r="D49" s="128"/>
      <c r="E49" s="128"/>
      <c r="F49" s="41"/>
      <c r="G49" s="42"/>
      <c r="H49" s="41"/>
      <c r="I49" s="41"/>
      <c r="J49" s="41"/>
      <c r="K49" s="41"/>
      <c r="L49" s="129"/>
    </row>
    <row r="50" spans="1:12" x14ac:dyDescent="0.2">
      <c r="A50" s="41"/>
      <c r="B50" s="41"/>
      <c r="C50" s="41"/>
      <c r="D50" s="128"/>
      <c r="E50" s="128"/>
      <c r="F50" s="41"/>
      <c r="G50" s="42"/>
      <c r="H50" s="41"/>
      <c r="I50" s="41"/>
      <c r="J50" s="41"/>
      <c r="K50" s="41"/>
      <c r="L50" s="129"/>
    </row>
    <row r="51" spans="1:12" x14ac:dyDescent="0.2">
      <c r="A51" s="41"/>
      <c r="B51" s="41"/>
      <c r="C51" s="41"/>
      <c r="D51" s="128"/>
      <c r="E51" s="128"/>
      <c r="F51" s="41"/>
      <c r="G51" s="42"/>
      <c r="H51" s="41"/>
      <c r="I51" s="41"/>
      <c r="J51" s="41"/>
      <c r="K51" s="41"/>
      <c r="L51" s="129"/>
    </row>
    <row r="52" spans="1:12" ht="13.5" thickBot="1" x14ac:dyDescent="0.25">
      <c r="A52" s="169"/>
      <c r="B52" s="169"/>
      <c r="C52" s="169"/>
      <c r="D52" s="170"/>
      <c r="E52" s="170"/>
      <c r="F52" s="169"/>
      <c r="G52" s="162"/>
      <c r="H52" s="169"/>
      <c r="I52" s="169"/>
      <c r="J52" s="169"/>
      <c r="K52" s="169"/>
      <c r="L52" s="129"/>
    </row>
  </sheetData>
  <mergeCells count="49">
    <mergeCell ref="B40:D40"/>
    <mergeCell ref="H42:I42"/>
    <mergeCell ref="J26:J34"/>
    <mergeCell ref="B37:C37"/>
    <mergeCell ref="J44:J46"/>
    <mergeCell ref="B44:C44"/>
    <mergeCell ref="D44:E44"/>
    <mergeCell ref="B46:C46"/>
    <mergeCell ref="D46:E46"/>
    <mergeCell ref="H44:I44"/>
    <mergeCell ref="H46:I46"/>
    <mergeCell ref="B35:C35"/>
    <mergeCell ref="B38:C38"/>
    <mergeCell ref="B30:B31"/>
    <mergeCell ref="B34:C34"/>
    <mergeCell ref="D34:E34"/>
    <mergeCell ref="D35:E35"/>
    <mergeCell ref="D38:E38"/>
    <mergeCell ref="H34:I35"/>
    <mergeCell ref="H37:I38"/>
    <mergeCell ref="D37:E37"/>
    <mergeCell ref="D32:E32"/>
    <mergeCell ref="D28:E28"/>
    <mergeCell ref="D29:E29"/>
    <mergeCell ref="D26:E26"/>
    <mergeCell ref="H32:I32"/>
    <mergeCell ref="H26:I26"/>
    <mergeCell ref="H28:I28"/>
    <mergeCell ref="D30:E30"/>
    <mergeCell ref="D31:E31"/>
    <mergeCell ref="B3:E3"/>
    <mergeCell ref="B18:F18"/>
    <mergeCell ref="B5:F5"/>
    <mergeCell ref="D10:E10"/>
    <mergeCell ref="D13:G13"/>
    <mergeCell ref="D12:G12"/>
    <mergeCell ref="B7:F7"/>
    <mergeCell ref="B12:C12"/>
    <mergeCell ref="D16:E16"/>
    <mergeCell ref="B10:C10"/>
    <mergeCell ref="G10:H10"/>
    <mergeCell ref="D11:E11"/>
    <mergeCell ref="D14:E15"/>
    <mergeCell ref="B13:C13"/>
    <mergeCell ref="B28:C28"/>
    <mergeCell ref="H30:I30"/>
    <mergeCell ref="H21:I22"/>
    <mergeCell ref="B26:C26"/>
    <mergeCell ref="H24:I24"/>
  </mergeCells>
  <conditionalFormatting sqref="G26">
    <cfRule type="containsText" dxfId="526" priority="123" operator="containsText" text="nicht vorhanden">
      <formula>NOT(ISERROR(SEARCH("nicht vorhanden",G26)))</formula>
    </cfRule>
    <cfRule type="containsText" dxfId="525" priority="124" operator="containsText" text="vorhanden">
      <formula>NOT(ISERROR(SEARCH("vorhanden",G26)))</formula>
    </cfRule>
  </conditionalFormatting>
  <conditionalFormatting sqref="D10:E10">
    <cfRule type="containsText" dxfId="524" priority="69" operator="containsText" text="Nein">
      <formula>NOT(ISERROR(SEARCH("Nein",D10)))</formula>
    </cfRule>
    <cfRule type="containsText" dxfId="523" priority="70" operator="containsText" text="Ja">
      <formula>NOT(ISERROR(SEARCH("Ja",D10)))</formula>
    </cfRule>
  </conditionalFormatting>
  <conditionalFormatting sqref="D26">
    <cfRule type="containsText" dxfId="522" priority="57" operator="containsText" text="Nicht vorhanden">
      <formula>NOT(ISERROR(SEARCH("Nicht vorhanden",D26)))</formula>
    </cfRule>
    <cfRule type="containsText" dxfId="521" priority="58" operator="containsText" text="Vorhanden">
      <formula>NOT(ISERROR(SEARCH("Vorhanden",D26)))</formula>
    </cfRule>
  </conditionalFormatting>
  <conditionalFormatting sqref="D34">
    <cfRule type="containsText" dxfId="520" priority="43" operator="containsText" text="Verringert">
      <formula>NOT(ISERROR(SEARCH("Verringert",D34)))</formula>
    </cfRule>
    <cfRule type="containsText" dxfId="519" priority="44" operator="containsText" text="Gestiegen">
      <formula>NOT(ISERROR(SEARCH("Gestiegen",D34)))</formula>
    </cfRule>
    <cfRule type="containsText" dxfId="518" priority="46" operator="containsText" text="Keine Veränderung">
      <formula>NOT(ISERROR(SEARCH("Keine Veränderung",D34)))</formula>
    </cfRule>
  </conditionalFormatting>
  <conditionalFormatting sqref="D44">
    <cfRule type="containsText" dxfId="517" priority="33" operator="containsText" text="Verringert">
      <formula>NOT(ISERROR(SEARCH("Verringert",D44)))</formula>
    </cfRule>
    <cfRule type="containsText" dxfId="516" priority="34" operator="containsText" text="Gestiegen">
      <formula>NOT(ISERROR(SEARCH("Gestiegen",D44)))</formula>
    </cfRule>
    <cfRule type="containsText" dxfId="515" priority="36" operator="containsText" text="Keine Veränderung">
      <formula>NOT(ISERROR(SEARCH("Keine Veränderung",D44)))</formula>
    </cfRule>
  </conditionalFormatting>
  <conditionalFormatting sqref="D37">
    <cfRule type="containsText" dxfId="514" priority="25" operator="containsText" text="Verringert">
      <formula>NOT(ISERROR(SEARCH("Verringert",D37)))</formula>
    </cfRule>
    <cfRule type="containsText" dxfId="513" priority="26" operator="containsText" text="Gestiegen">
      <formula>NOT(ISERROR(SEARCH("Gestiegen",D37)))</formula>
    </cfRule>
    <cfRule type="containsText" dxfId="512" priority="27" operator="containsText" text="Keine Veränderung">
      <formula>NOT(ISERROR(SEARCH("Keine Veränderung",D37)))</formula>
    </cfRule>
  </conditionalFormatting>
  <conditionalFormatting sqref="G10:H10">
    <cfRule type="containsText" dxfId="511" priority="24" operator="containsText" text="Hier klicken">
      <formula>NOT(ISERROR(SEARCH("Hier klicken",G10)))</formula>
    </cfRule>
  </conditionalFormatting>
  <conditionalFormatting sqref="D16:E16">
    <cfRule type="containsText" dxfId="510" priority="23" operator="containsText" text="Punkt 2">
      <formula>NOT(ISERROR(SEARCH("Punkt 2",D16)))</formula>
    </cfRule>
  </conditionalFormatting>
  <conditionalFormatting sqref="B12 C12">
    <cfRule type="containsText" dxfId="509" priority="22" operator="containsText" text="substitution">
      <formula>NOT(ISERROR(SEARCH("substitution",B12)))</formula>
    </cfRule>
  </conditionalFormatting>
  <conditionalFormatting sqref="D12:G12">
    <cfRule type="containsText" dxfId="508" priority="4" operator="containsText" text="Beschreibung">
      <formula>NOT(ISERROR(SEARCH("Beschreibung",D12)))</formula>
    </cfRule>
  </conditionalFormatting>
  <conditionalFormatting sqref="D14:G15">
    <cfRule type="containsText" dxfId="507" priority="3" operator="containsText" text="V">
      <formula>NOT(ISERROR(SEARCH("V",D14)))</formula>
    </cfRule>
  </conditionalFormatting>
  <conditionalFormatting sqref="B13:C13">
    <cfRule type="containsText" dxfId="506" priority="2" operator="containsText" text="z.B. ">
      <formula>NOT(ISERROR(SEARCH("z.B. ",B13)))</formula>
    </cfRule>
  </conditionalFormatting>
  <conditionalFormatting sqref="H13">
    <cfRule type="containsText" dxfId="505" priority="1" operator="containsText" text="V">
      <formula>NOT(ISERROR(SEARCH("V",H13)))</formula>
    </cfRule>
  </conditionalFormatting>
  <dataValidations count="1">
    <dataValidation type="list" allowBlank="1" showDropDown="1" showInputMessage="1" showErrorMessage="1" sqref="F26">
      <formula1>$K$25:$K$26</formula1>
    </dataValidation>
  </dataValidations>
  <hyperlinks>
    <hyperlink ref="G10:H10" location="'Verbessertes Handling&amp;Lagerung'!A1" display="'Verbessertes Handling&amp;Lagerung'!A1"/>
  </hyperlink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Liste!$A$13:$A$18</xm:f>
          </x14:formula1>
          <xm:sqref>D44:E44 D34:E34 D37:E37</xm:sqref>
        </x14:dataValidation>
        <x14:dataValidation type="list" allowBlank="1" showInputMessage="1" showErrorMessage="1">
          <x14:formula1>
            <xm:f>Liste!$K$2:$K$4</xm:f>
          </x14:formula1>
          <xm:sqref>D10:E10</xm:sqref>
        </x14:dataValidation>
        <x14:dataValidation type="list" allowBlank="1" showInputMessage="1" showErrorMessage="1">
          <x14:formula1>
            <xm:f>Liste!$O$10:$O$13</xm:f>
          </x14:formula1>
          <xm:sqref>D26:E26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6" tint="-0.249977111117893"/>
  </sheetPr>
  <dimension ref="A1:T202"/>
  <sheetViews>
    <sheetView showGridLines="0" showRowColHeaders="0" zoomScale="85" zoomScaleNormal="85" workbookViewId="0">
      <selection activeCell="B18" sqref="B18:F18"/>
    </sheetView>
  </sheetViews>
  <sheetFormatPr baseColWidth="10" defaultColWidth="11.42578125" defaultRowHeight="12.75" outlineLevelRow="2" outlineLevelCol="1" x14ac:dyDescent="0.2"/>
  <cols>
    <col min="1" max="2" width="11.42578125" style="40"/>
    <col min="3" max="3" width="13.28515625" style="40" customWidth="1"/>
    <col min="4" max="5" width="15.7109375" style="171" customWidth="1"/>
    <col min="6" max="8" width="22.7109375" style="171" customWidth="1"/>
    <col min="9" max="9" width="24.85546875" style="171" bestFit="1" customWidth="1"/>
    <col min="10" max="10" width="36.85546875" style="125" customWidth="1"/>
    <col min="11" max="11" width="27" style="40" hidden="1" customWidth="1" outlineLevel="1"/>
    <col min="12" max="12" width="11" style="40" customWidth="1" collapsed="1"/>
    <col min="13" max="16384" width="11.42578125" style="40"/>
  </cols>
  <sheetData>
    <row r="1" spans="1:16" ht="9.75" customHeight="1" x14ac:dyDescent="0.2">
      <c r="A1" s="35"/>
      <c r="B1" s="35"/>
      <c r="C1" s="35"/>
      <c r="D1" s="175"/>
      <c r="E1" s="175"/>
      <c r="F1" s="175"/>
      <c r="G1" s="175"/>
      <c r="H1" s="175"/>
      <c r="I1" s="175"/>
      <c r="J1" s="36"/>
      <c r="K1" s="35"/>
      <c r="L1" s="35"/>
      <c r="M1" s="129"/>
    </row>
    <row r="2" spans="1:16" ht="15.75" customHeight="1" thickBot="1" x14ac:dyDescent="0.25">
      <c r="A2" s="35"/>
      <c r="B2" s="35"/>
      <c r="C2" s="35"/>
      <c r="D2" s="175"/>
      <c r="E2" s="175"/>
      <c r="F2" s="175"/>
      <c r="G2" s="175"/>
      <c r="H2" s="175"/>
      <c r="I2" s="175"/>
      <c r="J2" s="36"/>
      <c r="K2" s="35"/>
      <c r="L2" s="35"/>
      <c r="M2" s="129"/>
    </row>
    <row r="3" spans="1:16" ht="40.5" customHeight="1" thickBot="1" x14ac:dyDescent="0.25">
      <c r="A3" s="35"/>
      <c r="B3" s="424" t="s">
        <v>228</v>
      </c>
      <c r="C3" s="425"/>
      <c r="D3" s="425"/>
      <c r="E3" s="425"/>
      <c r="F3" s="426"/>
      <c r="G3" s="175"/>
      <c r="H3" s="175"/>
      <c r="I3" s="175"/>
      <c r="J3" s="36"/>
      <c r="K3" s="35"/>
      <c r="L3" s="35"/>
      <c r="M3" s="129"/>
    </row>
    <row r="4" spans="1:16" ht="12" customHeight="1" x14ac:dyDescent="0.3">
      <c r="A4" s="35"/>
      <c r="B4" s="130"/>
      <c r="C4" s="130"/>
      <c r="D4" s="131"/>
      <c r="E4" s="131"/>
      <c r="F4" s="175"/>
      <c r="G4" s="175"/>
      <c r="H4" s="175"/>
      <c r="I4" s="175"/>
      <c r="J4" s="36"/>
      <c r="K4" s="35"/>
      <c r="L4" s="35"/>
      <c r="M4" s="129"/>
    </row>
    <row r="5" spans="1:16" ht="17.25" customHeight="1" x14ac:dyDescent="0.2">
      <c r="A5" s="35"/>
      <c r="B5" s="535" t="s">
        <v>229</v>
      </c>
      <c r="C5" s="536"/>
      <c r="D5" s="536"/>
      <c r="E5" s="536"/>
      <c r="F5" s="537"/>
      <c r="G5" s="175"/>
      <c r="H5" s="175"/>
      <c r="I5" s="175"/>
      <c r="J5" s="36"/>
      <c r="K5" s="35"/>
      <c r="L5" s="35"/>
      <c r="M5" s="129"/>
    </row>
    <row r="6" spans="1:16" ht="19.5" customHeight="1" x14ac:dyDescent="0.2">
      <c r="A6" s="35"/>
      <c r="B6" s="538"/>
      <c r="C6" s="539"/>
      <c r="D6" s="539"/>
      <c r="E6" s="539"/>
      <c r="F6" s="540"/>
      <c r="G6" s="175"/>
      <c r="H6" s="175"/>
      <c r="I6" s="175"/>
      <c r="J6" s="36"/>
      <c r="K6" s="35"/>
      <c r="L6" s="35"/>
      <c r="M6" s="129"/>
    </row>
    <row r="7" spans="1:16" ht="19.5" x14ac:dyDescent="0.3">
      <c r="A7" s="35"/>
      <c r="B7" s="130"/>
      <c r="C7" s="130"/>
      <c r="D7" s="131"/>
      <c r="E7" s="131"/>
      <c r="F7" s="175"/>
      <c r="G7" s="175"/>
      <c r="H7" s="175"/>
      <c r="I7" s="175"/>
      <c r="J7" s="36"/>
      <c r="K7" s="35"/>
      <c r="L7" s="35"/>
      <c r="M7" s="129"/>
    </row>
    <row r="8" spans="1:16" ht="19.5" customHeight="1" thickBot="1" x14ac:dyDescent="0.3">
      <c r="A8" s="95"/>
      <c r="B8" s="547" t="s">
        <v>199</v>
      </c>
      <c r="C8" s="547"/>
      <c r="D8" s="547"/>
      <c r="E8" s="547"/>
      <c r="F8" s="547"/>
      <c r="G8" s="175"/>
      <c r="H8" s="175"/>
      <c r="I8" s="175"/>
      <c r="J8" s="36"/>
      <c r="K8" s="35"/>
      <c r="L8" s="35"/>
      <c r="M8" s="129"/>
    </row>
    <row r="9" spans="1:16" hidden="1" outlineLevel="1" x14ac:dyDescent="0.2">
      <c r="A9" s="35"/>
      <c r="B9" s="35"/>
      <c r="C9" s="35"/>
      <c r="D9" s="175"/>
      <c r="E9" s="175"/>
      <c r="F9" s="175"/>
      <c r="G9" s="175"/>
      <c r="H9" s="175"/>
      <c r="I9" s="175"/>
      <c r="J9" s="36"/>
      <c r="K9" s="35"/>
      <c r="L9" s="35"/>
      <c r="M9" s="129"/>
    </row>
    <row r="10" spans="1:16" ht="15.75" hidden="1" outlineLevel="1" thickBot="1" x14ac:dyDescent="0.3">
      <c r="A10" s="35"/>
      <c r="B10" s="400"/>
      <c r="C10" s="400"/>
      <c r="D10" s="542"/>
      <c r="E10" s="542"/>
      <c r="F10" s="176"/>
      <c r="G10" s="550" t="s">
        <v>97</v>
      </c>
      <c r="H10" s="551"/>
      <c r="I10" s="178"/>
      <c r="J10" s="63" t="s">
        <v>89</v>
      </c>
      <c r="K10" s="63" t="s">
        <v>187</v>
      </c>
      <c r="L10" s="35"/>
      <c r="M10" s="129"/>
    </row>
    <row r="11" spans="1:16" ht="15.75" hidden="1" customHeight="1" outlineLevel="1" x14ac:dyDescent="0.25">
      <c r="A11" s="35"/>
      <c r="B11" s="179"/>
      <c r="C11" s="179"/>
      <c r="D11" s="180"/>
      <c r="E11" s="181"/>
      <c r="F11" s="128"/>
      <c r="G11" s="182"/>
      <c r="H11" s="183"/>
      <c r="I11" s="175"/>
      <c r="J11" s="184"/>
      <c r="K11" s="152"/>
      <c r="L11" s="35"/>
      <c r="M11" s="129"/>
    </row>
    <row r="12" spans="1:16" ht="12.75" hidden="1" customHeight="1" outlineLevel="1" x14ac:dyDescent="0.2">
      <c r="A12" s="35"/>
      <c r="B12" s="541" t="s">
        <v>146</v>
      </c>
      <c r="C12" s="541"/>
      <c r="D12" s="186"/>
      <c r="E12" s="187"/>
      <c r="F12" s="175"/>
      <c r="G12" s="490"/>
      <c r="H12" s="491"/>
      <c r="I12" s="175"/>
      <c r="J12" s="231"/>
      <c r="K12" s="475"/>
      <c r="L12" s="35"/>
      <c r="M12" s="129"/>
      <c r="O12" s="487"/>
      <c r="P12" s="487"/>
    </row>
    <row r="13" spans="1:16" ht="28.5" hidden="1" customHeight="1" outlineLevel="1" x14ac:dyDescent="0.2">
      <c r="A13" s="35"/>
      <c r="B13" s="543" t="s">
        <v>147</v>
      </c>
      <c r="C13" s="544"/>
      <c r="D13" s="488" t="s">
        <v>81</v>
      </c>
      <c r="E13" s="489"/>
      <c r="F13" s="175"/>
      <c r="G13" s="492"/>
      <c r="H13" s="493"/>
      <c r="I13" s="175"/>
      <c r="J13" s="231"/>
      <c r="K13" s="475"/>
      <c r="L13" s="35"/>
      <c r="M13" s="129"/>
      <c r="O13" s="487"/>
      <c r="P13" s="487"/>
    </row>
    <row r="14" spans="1:16" ht="15" hidden="1" outlineLevel="1" x14ac:dyDescent="0.25">
      <c r="A14" s="35"/>
      <c r="B14" s="179"/>
      <c r="C14" s="179"/>
      <c r="D14" s="188"/>
      <c r="E14" s="188"/>
      <c r="F14" s="175"/>
      <c r="G14" s="189"/>
      <c r="H14" s="190"/>
      <c r="I14" s="175"/>
      <c r="J14" s="191"/>
      <c r="K14" s="475"/>
      <c r="L14" s="35"/>
      <c r="M14" s="129"/>
    </row>
    <row r="15" spans="1:16" ht="12.75" hidden="1" customHeight="1" outlineLevel="1" x14ac:dyDescent="0.2">
      <c r="A15" s="35"/>
      <c r="B15" s="541" t="s">
        <v>148</v>
      </c>
      <c r="C15" s="541"/>
      <c r="D15" s="128"/>
      <c r="E15" s="128"/>
      <c r="F15" s="175"/>
      <c r="G15" s="490"/>
      <c r="H15" s="491"/>
      <c r="I15" s="175"/>
      <c r="J15" s="231"/>
      <c r="K15" s="475"/>
      <c r="L15" s="35"/>
      <c r="M15" s="129"/>
    </row>
    <row r="16" spans="1:16" ht="46.5" hidden="1" customHeight="1" outlineLevel="1" x14ac:dyDescent="0.2">
      <c r="A16" s="35"/>
      <c r="B16" s="543" t="s">
        <v>149</v>
      </c>
      <c r="C16" s="543"/>
      <c r="D16" s="554" t="s">
        <v>81</v>
      </c>
      <c r="E16" s="555"/>
      <c r="F16" s="175"/>
      <c r="G16" s="492"/>
      <c r="H16" s="493"/>
      <c r="I16" s="175"/>
      <c r="J16" s="231"/>
      <c r="K16" s="475"/>
      <c r="L16" s="35"/>
      <c r="M16" s="129"/>
    </row>
    <row r="17" spans="1:20" ht="15" hidden="1" outlineLevel="1" x14ac:dyDescent="0.2">
      <c r="A17" s="35"/>
      <c r="B17" s="136"/>
      <c r="C17" s="136"/>
      <c r="D17" s="192"/>
      <c r="E17" s="192"/>
      <c r="F17" s="175"/>
      <c r="G17" s="175"/>
      <c r="H17" s="175"/>
      <c r="I17" s="175"/>
      <c r="J17" s="36"/>
      <c r="K17" s="35"/>
      <c r="L17" s="35"/>
      <c r="M17" s="129"/>
    </row>
    <row r="18" spans="1:20" ht="39" customHeight="1" collapsed="1" thickBot="1" x14ac:dyDescent="0.3">
      <c r="A18" s="100"/>
      <c r="B18" s="556" t="s">
        <v>200</v>
      </c>
      <c r="C18" s="556"/>
      <c r="D18" s="556"/>
      <c r="E18" s="556"/>
      <c r="F18" s="556"/>
      <c r="G18" s="175"/>
      <c r="H18" s="175"/>
      <c r="I18" s="175"/>
      <c r="J18" s="36"/>
      <c r="K18" s="35"/>
      <c r="L18" s="35"/>
      <c r="M18" s="129"/>
    </row>
    <row r="19" spans="1:20" hidden="1" outlineLevel="1" x14ac:dyDescent="0.2">
      <c r="A19" s="35"/>
      <c r="B19" s="35"/>
      <c r="C19" s="35"/>
      <c r="D19" s="175"/>
      <c r="E19" s="175"/>
      <c r="F19" s="175"/>
      <c r="G19" s="175"/>
      <c r="H19" s="175"/>
      <c r="I19" s="175"/>
      <c r="J19" s="36"/>
      <c r="K19" s="35"/>
      <c r="L19" s="35"/>
      <c r="M19" s="129"/>
    </row>
    <row r="20" spans="1:20" hidden="1" outlineLevel="1" x14ac:dyDescent="0.2">
      <c r="A20" s="35"/>
      <c r="B20" s="35"/>
      <c r="C20" s="35"/>
      <c r="D20" s="175"/>
      <c r="E20" s="175"/>
      <c r="F20" s="175"/>
      <c r="G20" s="175"/>
      <c r="H20" s="193"/>
      <c r="I20" s="175"/>
      <c r="J20" s="36"/>
      <c r="K20" s="35"/>
      <c r="L20" s="35"/>
      <c r="M20" s="129"/>
    </row>
    <row r="21" spans="1:20" ht="15.75" hidden="1" outlineLevel="1" thickBot="1" x14ac:dyDescent="0.3">
      <c r="A21" s="35"/>
      <c r="B21" s="400"/>
      <c r="C21" s="400"/>
      <c r="D21" s="194"/>
      <c r="E21" s="195"/>
      <c r="F21" s="194"/>
      <c r="G21" s="170"/>
      <c r="H21" s="170"/>
      <c r="I21" s="178"/>
      <c r="J21" s="63" t="s">
        <v>89</v>
      </c>
      <c r="K21" s="63" t="s">
        <v>187</v>
      </c>
      <c r="L21" s="35"/>
      <c r="M21" s="129"/>
    </row>
    <row r="22" spans="1:20" ht="15" hidden="1" outlineLevel="1" x14ac:dyDescent="0.25">
      <c r="A22" s="35"/>
      <c r="B22" s="179"/>
      <c r="C22" s="179"/>
      <c r="D22" s="196"/>
      <c r="E22" s="190"/>
      <c r="F22" s="188"/>
      <c r="G22" s="128"/>
      <c r="H22" s="128"/>
      <c r="I22" s="190"/>
      <c r="J22" s="42"/>
      <c r="K22" s="152"/>
      <c r="L22" s="35"/>
      <c r="M22" s="129"/>
    </row>
    <row r="23" spans="1:20" ht="15" hidden="1" outlineLevel="1" x14ac:dyDescent="0.2">
      <c r="A23" s="35"/>
      <c r="B23" s="441" t="s">
        <v>215</v>
      </c>
      <c r="C23" s="442"/>
      <c r="D23" s="474" t="s">
        <v>81</v>
      </c>
      <c r="E23" s="450"/>
      <c r="F23" s="128"/>
      <c r="G23" s="128" t="s">
        <v>7</v>
      </c>
      <c r="H23" s="197"/>
      <c r="I23" s="190"/>
      <c r="J23" s="232"/>
      <c r="K23" s="475"/>
      <c r="L23" s="35"/>
      <c r="M23" s="129"/>
    </row>
    <row r="24" spans="1:20" hidden="1" outlineLevel="1" x14ac:dyDescent="0.2">
      <c r="A24" s="35"/>
      <c r="B24" s="81"/>
      <c r="C24" s="35"/>
      <c r="D24" s="127"/>
      <c r="E24" s="190"/>
      <c r="F24" s="128"/>
      <c r="G24" s="128"/>
      <c r="H24" s="197"/>
      <c r="I24" s="190"/>
      <c r="J24" s="199"/>
      <c r="K24" s="475"/>
      <c r="L24" s="35"/>
      <c r="M24" s="129"/>
    </row>
    <row r="25" spans="1:20" ht="15" hidden="1" outlineLevel="1" x14ac:dyDescent="0.2">
      <c r="A25" s="35"/>
      <c r="B25" s="441" t="s">
        <v>98</v>
      </c>
      <c r="C25" s="442"/>
      <c r="D25" s="474" t="s">
        <v>81</v>
      </c>
      <c r="E25" s="450"/>
      <c r="F25" s="128"/>
      <c r="G25" s="128"/>
      <c r="H25" s="128"/>
      <c r="I25" s="190"/>
      <c r="J25" s="232"/>
      <c r="K25" s="475"/>
      <c r="L25" s="35"/>
      <c r="M25" s="129"/>
      <c r="Q25" s="200"/>
    </row>
    <row r="26" spans="1:20" hidden="1" outlineLevel="1" x14ac:dyDescent="0.2">
      <c r="A26" s="35"/>
      <c r="B26" s="136"/>
      <c r="C26" s="136"/>
      <c r="D26" s="128"/>
      <c r="E26" s="197"/>
      <c r="F26" s="128"/>
      <c r="G26" s="128"/>
      <c r="H26" s="128"/>
      <c r="I26" s="128"/>
      <c r="J26" s="42"/>
      <c r="K26" s="201"/>
      <c r="L26" s="35"/>
      <c r="M26" s="129"/>
      <c r="Q26" s="200"/>
    </row>
    <row r="27" spans="1:20" ht="39" customHeight="1" collapsed="1" thickBot="1" x14ac:dyDescent="0.3">
      <c r="A27" s="95"/>
      <c r="B27" s="547" t="s">
        <v>49</v>
      </c>
      <c r="C27" s="547"/>
      <c r="D27" s="547"/>
      <c r="E27" s="547"/>
      <c r="F27" s="547"/>
      <c r="G27" s="175"/>
      <c r="H27" s="175"/>
      <c r="I27" s="175"/>
      <c r="J27" s="36"/>
      <c r="K27" s="35"/>
      <c r="L27" s="35"/>
      <c r="M27" s="129"/>
      <c r="R27" s="202"/>
      <c r="T27" s="203"/>
    </row>
    <row r="28" spans="1:20" hidden="1" outlineLevel="1" x14ac:dyDescent="0.2">
      <c r="A28" s="35"/>
      <c r="B28" s="35"/>
      <c r="C28" s="35"/>
      <c r="D28" s="175"/>
      <c r="E28" s="175"/>
      <c r="F28" s="175"/>
      <c r="G28" s="175"/>
      <c r="H28" s="175"/>
      <c r="I28" s="175"/>
      <c r="J28" s="36"/>
      <c r="K28" s="35"/>
      <c r="L28" s="35"/>
      <c r="M28" s="129"/>
      <c r="O28" s="204"/>
      <c r="S28" s="203"/>
    </row>
    <row r="29" spans="1:20" ht="15" hidden="1" customHeight="1" outlineLevel="1" thickBot="1" x14ac:dyDescent="0.25">
      <c r="A29" s="35"/>
      <c r="B29" s="521" t="s">
        <v>143</v>
      </c>
      <c r="C29" s="521"/>
      <c r="D29" s="521"/>
      <c r="E29" s="175"/>
      <c r="F29" s="175"/>
      <c r="G29" s="175"/>
      <c r="H29" s="175"/>
      <c r="I29" s="175"/>
      <c r="J29" s="36"/>
      <c r="K29" s="35"/>
      <c r="L29" s="35"/>
      <c r="M29" s="129"/>
      <c r="O29" s="204"/>
      <c r="S29" s="203"/>
    </row>
    <row r="30" spans="1:20" ht="24" hidden="1" customHeight="1" outlineLevel="1" x14ac:dyDescent="0.2">
      <c r="A30" s="35"/>
      <c r="B30" s="155"/>
      <c r="C30" s="155"/>
      <c r="D30" s="175"/>
      <c r="E30" s="175"/>
      <c r="F30" s="175"/>
      <c r="G30" s="175"/>
      <c r="H30" s="175"/>
      <c r="I30" s="175"/>
      <c r="J30" s="36"/>
      <c r="K30" s="35"/>
      <c r="L30" s="35"/>
      <c r="M30" s="129"/>
      <c r="O30" s="204"/>
      <c r="S30" s="203"/>
    </row>
    <row r="31" spans="1:20" ht="24" hidden="1" customHeight="1" outlineLevel="1" thickBot="1" x14ac:dyDescent="0.25">
      <c r="A31" s="35"/>
      <c r="B31" s="521" t="s">
        <v>8</v>
      </c>
      <c r="C31" s="521"/>
      <c r="D31" s="176" t="s">
        <v>144</v>
      </c>
      <c r="E31" s="176" t="s">
        <v>145</v>
      </c>
      <c r="F31" s="170"/>
      <c r="G31" s="175"/>
      <c r="H31" s="175"/>
      <c r="I31" s="205"/>
      <c r="J31" s="36"/>
      <c r="K31" s="35"/>
      <c r="L31" s="35"/>
      <c r="M31" s="129"/>
      <c r="O31" s="204"/>
      <c r="S31" s="203"/>
    </row>
    <row r="32" spans="1:20" ht="18" hidden="1" customHeight="1" outlineLevel="1" x14ac:dyDescent="0.2">
      <c r="A32" s="35"/>
      <c r="B32" s="35"/>
      <c r="C32" s="35"/>
      <c r="D32" s="206"/>
      <c r="E32" s="206"/>
      <c r="F32" s="175"/>
      <c r="G32" s="175"/>
      <c r="H32" s="515" t="s">
        <v>249</v>
      </c>
      <c r="I32" s="516"/>
      <c r="J32" s="36"/>
      <c r="K32" s="35"/>
      <c r="L32" s="35"/>
      <c r="M32" s="129"/>
      <c r="O32" s="204"/>
      <c r="S32" s="203"/>
    </row>
    <row r="33" spans="1:19" hidden="1" outlineLevel="1" x14ac:dyDescent="0.2">
      <c r="A33" s="35"/>
      <c r="B33" s="530" t="s">
        <v>251</v>
      </c>
      <c r="C33" s="530"/>
      <c r="D33" s="233"/>
      <c r="E33" s="233"/>
      <c r="F33" s="128"/>
      <c r="G33" s="175"/>
      <c r="H33" s="517"/>
      <c r="I33" s="518"/>
      <c r="J33" s="36"/>
      <c r="K33" s="35"/>
      <c r="L33" s="35"/>
      <c r="M33" s="129"/>
      <c r="O33" s="204"/>
      <c r="S33" s="203"/>
    </row>
    <row r="34" spans="1:19" hidden="1" outlineLevel="1" x14ac:dyDescent="0.2">
      <c r="A34" s="35"/>
      <c r="B34" s="531"/>
      <c r="C34" s="532"/>
      <c r="D34" s="207"/>
      <c r="E34" s="207"/>
      <c r="F34" s="128"/>
      <c r="G34" s="175"/>
      <c r="H34" s="517"/>
      <c r="I34" s="518"/>
      <c r="J34" s="36"/>
      <c r="K34" s="35"/>
      <c r="L34" s="35"/>
      <c r="M34" s="129"/>
      <c r="O34" s="204"/>
      <c r="S34" s="203"/>
    </row>
    <row r="35" spans="1:19" hidden="1" outlineLevel="1" x14ac:dyDescent="0.2">
      <c r="A35" s="35"/>
      <c r="B35" s="530" t="s">
        <v>251</v>
      </c>
      <c r="C35" s="530"/>
      <c r="D35" s="233"/>
      <c r="E35" s="233"/>
      <c r="F35" s="128"/>
      <c r="G35" s="175"/>
      <c r="H35" s="519"/>
      <c r="I35" s="520"/>
      <c r="J35" s="36"/>
      <c r="K35" s="35"/>
      <c r="L35" s="35"/>
      <c r="M35" s="129"/>
      <c r="O35" s="204"/>
      <c r="S35" s="203"/>
    </row>
    <row r="36" spans="1:19" hidden="1" outlineLevel="1" x14ac:dyDescent="0.2">
      <c r="A36" s="35"/>
      <c r="B36" s="533"/>
      <c r="C36" s="534"/>
      <c r="D36" s="207"/>
      <c r="E36" s="207"/>
      <c r="F36" s="128"/>
      <c r="G36" s="175"/>
      <c r="H36" s="175"/>
      <c r="I36" s="175"/>
      <c r="J36" s="36"/>
      <c r="K36" s="35"/>
      <c r="L36" s="35"/>
      <c r="M36" s="129"/>
      <c r="O36" s="204"/>
      <c r="S36" s="203"/>
    </row>
    <row r="37" spans="1:19" hidden="1" outlineLevel="1" x14ac:dyDescent="0.2">
      <c r="A37" s="35"/>
      <c r="B37" s="530" t="s">
        <v>251</v>
      </c>
      <c r="C37" s="530"/>
      <c r="D37" s="233"/>
      <c r="E37" s="233"/>
      <c r="F37" s="128"/>
      <c r="G37" s="175"/>
      <c r="H37" s="175"/>
      <c r="I37" s="175"/>
      <c r="J37" s="36"/>
      <c r="K37" s="35"/>
      <c r="L37" s="35"/>
      <c r="M37" s="129"/>
      <c r="O37" s="204"/>
      <c r="S37" s="203"/>
    </row>
    <row r="38" spans="1:19" hidden="1" outlineLevel="2" x14ac:dyDescent="0.2">
      <c r="A38" s="35"/>
      <c r="B38" s="545"/>
      <c r="C38" s="546"/>
      <c r="D38" s="207"/>
      <c r="E38" s="207"/>
      <c r="F38" s="128"/>
      <c r="G38" s="175"/>
      <c r="H38" s="175"/>
      <c r="I38" s="175"/>
      <c r="J38" s="36"/>
      <c r="K38" s="35"/>
      <c r="L38" s="35"/>
      <c r="M38" s="129"/>
      <c r="O38" s="204"/>
      <c r="S38" s="203"/>
    </row>
    <row r="39" spans="1:19" hidden="1" outlineLevel="2" x14ac:dyDescent="0.2">
      <c r="A39" s="35"/>
      <c r="B39" s="530"/>
      <c r="C39" s="530"/>
      <c r="D39" s="233"/>
      <c r="E39" s="233"/>
      <c r="F39" s="128"/>
      <c r="G39" s="175"/>
      <c r="H39" s="175"/>
      <c r="I39" s="175"/>
      <c r="J39" s="36"/>
      <c r="K39" s="35"/>
      <c r="L39" s="35"/>
      <c r="M39" s="129"/>
      <c r="O39" s="204"/>
      <c r="S39" s="203"/>
    </row>
    <row r="40" spans="1:19" hidden="1" outlineLevel="2" x14ac:dyDescent="0.2">
      <c r="A40" s="35"/>
      <c r="B40" s="533"/>
      <c r="C40" s="534"/>
      <c r="D40" s="207"/>
      <c r="E40" s="207"/>
      <c r="F40" s="128"/>
      <c r="G40" s="175"/>
      <c r="H40" s="175"/>
      <c r="I40" s="175"/>
      <c r="J40" s="36"/>
      <c r="K40" s="35"/>
      <c r="L40" s="35"/>
      <c r="M40" s="129"/>
      <c r="O40" s="204"/>
      <c r="S40" s="203"/>
    </row>
    <row r="41" spans="1:19" hidden="1" outlineLevel="2" x14ac:dyDescent="0.2">
      <c r="A41" s="35"/>
      <c r="B41" s="530"/>
      <c r="C41" s="530"/>
      <c r="D41" s="233"/>
      <c r="E41" s="233"/>
      <c r="F41" s="128"/>
      <c r="G41" s="175"/>
      <c r="H41" s="175"/>
      <c r="I41" s="175"/>
      <c r="J41" s="36"/>
      <c r="K41" s="35"/>
      <c r="L41" s="35"/>
      <c r="M41" s="129"/>
      <c r="O41" s="204"/>
      <c r="S41" s="203"/>
    </row>
    <row r="42" spans="1:19" hidden="1" outlineLevel="2" x14ac:dyDescent="0.2">
      <c r="A42" s="35"/>
      <c r="B42" s="533"/>
      <c r="C42" s="534"/>
      <c r="D42" s="207"/>
      <c r="E42" s="207"/>
      <c r="F42" s="128"/>
      <c r="G42" s="175"/>
      <c r="H42" s="175"/>
      <c r="I42" s="175"/>
      <c r="J42" s="36"/>
      <c r="K42" s="35"/>
      <c r="L42" s="35"/>
      <c r="M42" s="129"/>
      <c r="O42" s="204"/>
      <c r="S42" s="203"/>
    </row>
    <row r="43" spans="1:19" hidden="1" outlineLevel="2" x14ac:dyDescent="0.2">
      <c r="A43" s="35"/>
      <c r="B43" s="530"/>
      <c r="C43" s="530"/>
      <c r="D43" s="233"/>
      <c r="E43" s="233"/>
      <c r="F43" s="128"/>
      <c r="G43" s="175"/>
      <c r="H43" s="175"/>
      <c r="I43" s="175"/>
      <c r="J43" s="36"/>
      <c r="K43" s="35"/>
      <c r="L43" s="35"/>
      <c r="M43" s="129"/>
      <c r="O43" s="204"/>
      <c r="S43" s="203"/>
    </row>
    <row r="44" spans="1:19" hidden="1" outlineLevel="2" x14ac:dyDescent="0.2">
      <c r="A44" s="35"/>
      <c r="B44" s="533"/>
      <c r="C44" s="534"/>
      <c r="D44" s="207"/>
      <c r="E44" s="207"/>
      <c r="F44" s="128"/>
      <c r="G44" s="175"/>
      <c r="H44" s="175"/>
      <c r="I44" s="175"/>
      <c r="J44" s="36"/>
      <c r="K44" s="35"/>
      <c r="L44" s="35"/>
      <c r="M44" s="129"/>
      <c r="O44" s="204"/>
      <c r="S44" s="203"/>
    </row>
    <row r="45" spans="1:19" hidden="1" outlineLevel="2" x14ac:dyDescent="0.2">
      <c r="A45" s="35"/>
      <c r="B45" s="530"/>
      <c r="C45" s="530"/>
      <c r="D45" s="233"/>
      <c r="E45" s="233"/>
      <c r="F45" s="128"/>
      <c r="G45" s="175"/>
      <c r="H45" s="175"/>
      <c r="I45" s="175"/>
      <c r="J45" s="36"/>
      <c r="K45" s="35"/>
      <c r="L45" s="35"/>
      <c r="M45" s="129"/>
      <c r="O45" s="204"/>
      <c r="S45" s="203"/>
    </row>
    <row r="46" spans="1:19" hidden="1" outlineLevel="2" x14ac:dyDescent="0.2">
      <c r="A46" s="35"/>
      <c r="B46" s="533"/>
      <c r="C46" s="534"/>
      <c r="D46" s="207"/>
      <c r="E46" s="207"/>
      <c r="F46" s="128"/>
      <c r="G46" s="175"/>
      <c r="H46" s="175"/>
      <c r="I46" s="175"/>
      <c r="J46" s="36"/>
      <c r="K46" s="35"/>
      <c r="L46" s="35"/>
      <c r="M46" s="129"/>
      <c r="O46" s="204"/>
      <c r="S46" s="203"/>
    </row>
    <row r="47" spans="1:19" hidden="1" outlineLevel="2" x14ac:dyDescent="0.2">
      <c r="A47" s="35"/>
      <c r="B47" s="530"/>
      <c r="C47" s="530"/>
      <c r="D47" s="233"/>
      <c r="E47" s="233"/>
      <c r="F47" s="128"/>
      <c r="G47" s="175"/>
      <c r="H47" s="175"/>
      <c r="I47" s="175"/>
      <c r="J47" s="36"/>
      <c r="K47" s="35"/>
      <c r="L47" s="35"/>
      <c r="M47" s="129"/>
      <c r="O47" s="204"/>
      <c r="S47" s="203"/>
    </row>
    <row r="48" spans="1:19" hidden="1" outlineLevel="2" x14ac:dyDescent="0.2">
      <c r="A48" s="35"/>
      <c r="B48" s="533"/>
      <c r="C48" s="534"/>
      <c r="D48" s="207"/>
      <c r="E48" s="207"/>
      <c r="F48" s="128"/>
      <c r="G48" s="175"/>
      <c r="H48" s="175"/>
      <c r="I48" s="175"/>
      <c r="J48" s="36"/>
      <c r="K48" s="35"/>
      <c r="L48" s="35"/>
      <c r="M48" s="129"/>
      <c r="O48" s="204"/>
      <c r="S48" s="203"/>
    </row>
    <row r="49" spans="1:19" hidden="1" outlineLevel="2" x14ac:dyDescent="0.2">
      <c r="A49" s="35"/>
      <c r="B49" s="530"/>
      <c r="C49" s="530"/>
      <c r="D49" s="233"/>
      <c r="E49" s="233"/>
      <c r="F49" s="128"/>
      <c r="G49" s="175"/>
      <c r="H49" s="175"/>
      <c r="I49" s="175"/>
      <c r="J49" s="36"/>
      <c r="K49" s="35"/>
      <c r="L49" s="35"/>
      <c r="M49" s="129"/>
      <c r="O49" s="204"/>
      <c r="S49" s="203"/>
    </row>
    <row r="50" spans="1:19" hidden="1" outlineLevel="2" x14ac:dyDescent="0.2">
      <c r="A50" s="35"/>
      <c r="B50" s="533"/>
      <c r="C50" s="534"/>
      <c r="D50" s="207"/>
      <c r="E50" s="207"/>
      <c r="F50" s="128"/>
      <c r="G50" s="175"/>
      <c r="H50" s="175"/>
      <c r="I50" s="175"/>
      <c r="J50" s="36"/>
      <c r="K50" s="35"/>
      <c r="L50" s="35"/>
      <c r="M50" s="129"/>
      <c r="O50" s="204"/>
      <c r="S50" s="203"/>
    </row>
    <row r="51" spans="1:19" hidden="1" outlineLevel="2" x14ac:dyDescent="0.2">
      <c r="A51" s="35"/>
      <c r="B51" s="530"/>
      <c r="C51" s="530"/>
      <c r="D51" s="233"/>
      <c r="E51" s="233"/>
      <c r="F51" s="128"/>
      <c r="G51" s="175"/>
      <c r="H51" s="175"/>
      <c r="I51" s="175"/>
      <c r="J51" s="36"/>
      <c r="K51" s="35"/>
      <c r="L51" s="35"/>
      <c r="M51" s="129"/>
      <c r="O51" s="204"/>
      <c r="S51" s="203"/>
    </row>
    <row r="52" spans="1:19" ht="12" hidden="1" customHeight="1" outlineLevel="2" x14ac:dyDescent="0.2">
      <c r="A52" s="35"/>
      <c r="B52" s="35"/>
      <c r="C52" s="35"/>
      <c r="D52" s="175"/>
      <c r="E52" s="175"/>
      <c r="F52" s="175"/>
      <c r="G52" s="175"/>
      <c r="H52" s="175"/>
      <c r="I52" s="175"/>
      <c r="J52" s="36"/>
      <c r="K52" s="35"/>
      <c r="L52" s="35"/>
      <c r="M52" s="129"/>
      <c r="O52" s="204"/>
      <c r="S52" s="203"/>
    </row>
    <row r="53" spans="1:19" ht="12" hidden="1" customHeight="1" outlineLevel="1" collapsed="1" x14ac:dyDescent="0.2">
      <c r="A53" s="35"/>
      <c r="B53" s="35"/>
      <c r="C53" s="35"/>
      <c r="D53" s="175"/>
      <c r="E53" s="175"/>
      <c r="F53" s="175"/>
      <c r="G53" s="175"/>
      <c r="H53" s="175"/>
      <c r="I53" s="175"/>
      <c r="J53" s="36"/>
      <c r="K53" s="35"/>
      <c r="L53" s="35"/>
      <c r="M53" s="129"/>
      <c r="O53" s="204"/>
      <c r="S53" s="203"/>
    </row>
    <row r="54" spans="1:19" ht="12" hidden="1" customHeight="1" outlineLevel="1" x14ac:dyDescent="0.2">
      <c r="A54" s="35"/>
      <c r="B54" s="35"/>
      <c r="C54" s="35"/>
      <c r="D54" s="175"/>
      <c r="E54" s="175"/>
      <c r="F54" s="175"/>
      <c r="G54" s="175"/>
      <c r="H54" s="175"/>
      <c r="I54" s="175"/>
      <c r="J54" s="36"/>
      <c r="K54" s="35"/>
      <c r="L54" s="35"/>
      <c r="M54" s="129"/>
      <c r="O54" s="204"/>
      <c r="S54" s="203"/>
    </row>
    <row r="55" spans="1:19" ht="12" hidden="1" customHeight="1" outlineLevel="1" thickBot="1" x14ac:dyDescent="0.3">
      <c r="A55" s="35"/>
      <c r="B55" s="400"/>
      <c r="C55" s="400"/>
      <c r="D55" s="178" t="s">
        <v>105</v>
      </c>
      <c r="E55" s="176" t="s">
        <v>106</v>
      </c>
      <c r="F55" s="176" t="s">
        <v>34</v>
      </c>
      <c r="G55" s="176" t="s">
        <v>87</v>
      </c>
      <c r="H55" s="176" t="s">
        <v>88</v>
      </c>
      <c r="I55" s="176" t="s">
        <v>35</v>
      </c>
      <c r="J55" s="63" t="s">
        <v>89</v>
      </c>
      <c r="K55" s="63" t="s">
        <v>187</v>
      </c>
      <c r="L55" s="35"/>
      <c r="M55" s="129"/>
      <c r="O55" s="204"/>
      <c r="S55" s="203"/>
    </row>
    <row r="56" spans="1:19" ht="12" hidden="1" customHeight="1" outlineLevel="1" x14ac:dyDescent="0.25">
      <c r="A56" s="35"/>
      <c r="B56" s="179"/>
      <c r="C56" s="179"/>
      <c r="D56" s="208"/>
      <c r="E56" s="208"/>
      <c r="F56" s="208"/>
      <c r="G56" s="190"/>
      <c r="H56" s="190"/>
      <c r="I56" s="207"/>
      <c r="J56" s="42"/>
      <c r="K56" s="168"/>
      <c r="L56" s="35"/>
      <c r="M56" s="129"/>
      <c r="O56" s="204"/>
      <c r="S56" s="203"/>
    </row>
    <row r="57" spans="1:19" ht="12" hidden="1" customHeight="1" outlineLevel="1" x14ac:dyDescent="0.2">
      <c r="A57" s="35"/>
      <c r="B57" s="508" t="s">
        <v>160</v>
      </c>
      <c r="C57" s="512"/>
      <c r="D57" s="528" t="s">
        <v>81</v>
      </c>
      <c r="E57" s="528" t="s">
        <v>81</v>
      </c>
      <c r="F57" s="208"/>
      <c r="G57" s="190"/>
      <c r="H57" s="190"/>
      <c r="I57" s="207"/>
      <c r="J57" s="494"/>
      <c r="K57" s="506"/>
      <c r="L57" s="35"/>
      <c r="M57" s="129"/>
      <c r="O57" s="204"/>
      <c r="S57" s="203"/>
    </row>
    <row r="58" spans="1:19" ht="12" hidden="1" customHeight="1" outlineLevel="1" x14ac:dyDescent="0.2">
      <c r="A58" s="35"/>
      <c r="B58" s="510" t="str">
        <f>IF(B33="bitte eingeben", " ", B33)</f>
        <v>Bitte eintragen</v>
      </c>
      <c r="C58" s="511"/>
      <c r="D58" s="529"/>
      <c r="E58" s="529"/>
      <c r="F58" s="208"/>
      <c r="G58" s="190"/>
      <c r="H58" s="190"/>
      <c r="I58" s="207"/>
      <c r="J58" s="494"/>
      <c r="K58" s="506"/>
      <c r="L58" s="35"/>
      <c r="M58" s="129"/>
      <c r="O58" s="204"/>
      <c r="S58" s="203"/>
    </row>
    <row r="59" spans="1:19" ht="12" hidden="1" customHeight="1" outlineLevel="1" x14ac:dyDescent="0.2">
      <c r="A59" s="35"/>
      <c r="B59" s="35"/>
      <c r="C59" s="35"/>
      <c r="D59" s="190"/>
      <c r="E59" s="190"/>
      <c r="F59" s="190"/>
      <c r="G59" s="207"/>
      <c r="H59" s="209"/>
      <c r="I59" s="207"/>
      <c r="J59" s="210"/>
      <c r="K59" s="506"/>
      <c r="L59" s="35"/>
      <c r="M59" s="129"/>
      <c r="O59" s="204"/>
      <c r="S59" s="203"/>
    </row>
    <row r="60" spans="1:19" ht="51" hidden="1" customHeight="1" outlineLevel="1" x14ac:dyDescent="0.2">
      <c r="A60" s="35"/>
      <c r="B60" s="508" t="s">
        <v>161</v>
      </c>
      <c r="C60" s="512"/>
      <c r="D60" s="526"/>
      <c r="E60" s="522"/>
      <c r="F60" s="505" t="s">
        <v>81</v>
      </c>
      <c r="G60" s="495">
        <f>-(D60-E60)</f>
        <v>0</v>
      </c>
      <c r="H60" s="496">
        <f>IF(AND(G60&gt;1,D60=0),MIN(IF(ISERROR(E60/D60),G60,IF(E60/D60=0,G60,IF(G60=0,"0%",(E60/D60)-1))),1),IF(AND(G60&lt;-1,E60=0),MAX(IF(ISERROR(E60/D60),G60,IF(E60/D60=0,G60,IF(G60=0,"0%",(E60/D60)-1))),-1),IF(ISERROR(E60/D60),G60,IF(E60/D60=0,G60,IF(G60=0,"0%",(E60/D60)-1)))))</f>
        <v>0</v>
      </c>
      <c r="I60" s="495" t="str">
        <f>IF(H60="","",IF(H60&lt;=(-0.3),"Starke Verringerung",IF(H60&lt;(-0.1),"Mäßige Verringerung",IF(H60&lt;(-0.02),"Leichte Verringerung",IF(H60&lt;(0.02),"Keine Veränderung",IF(H60&lt;0.1,"Leichter Anstieg",IF(H60&lt;0.3,"Mäßiger Anstieg",IF(H60&gt;=0.3,IF(H60="0%","Keine Veränderung","Starker Anstieg")))))))))</f>
        <v>Keine Veränderung</v>
      </c>
      <c r="J60" s="494"/>
      <c r="K60" s="506"/>
      <c r="L60" s="35"/>
      <c r="M60" s="129"/>
      <c r="O60" s="204"/>
      <c r="S60" s="203"/>
    </row>
    <row r="61" spans="1:19" ht="12" hidden="1" customHeight="1" outlineLevel="1" x14ac:dyDescent="0.2">
      <c r="A61" s="35"/>
      <c r="B61" s="510" t="str">
        <f>IF(B33="bitte eingeben", " ", B33)</f>
        <v>Bitte eintragen</v>
      </c>
      <c r="C61" s="511"/>
      <c r="D61" s="527"/>
      <c r="E61" s="523"/>
      <c r="F61" s="505"/>
      <c r="G61" s="495"/>
      <c r="H61" s="496"/>
      <c r="I61" s="495" t="str">
        <f>IF(H61="","",IF(H61&lt;=(-0.3),"Starke Verringerung",IF(H61&lt;(-0.1),"Mäßige Verringerung",IF(H61&lt;(-0.02),"Leichte Verringerung",IF(H61&lt;(0.02),"Keine Veränderung",IF(H61&lt;0.1,"Leichter Anstieg",IF(H61&lt;0.3,"Mäßiger Anstieg",IF(H61&gt;=0.3,IF(H61="0%","Keine Veränderung","Starker Anstieg")))))))))</f>
        <v/>
      </c>
      <c r="J61" s="494"/>
      <c r="K61" s="506"/>
      <c r="L61" s="35"/>
      <c r="M61" s="129"/>
      <c r="O61" s="204"/>
      <c r="S61" s="203"/>
    </row>
    <row r="62" spans="1:19" ht="12" hidden="1" customHeight="1" outlineLevel="1" x14ac:dyDescent="0.2">
      <c r="A62" s="35"/>
      <c r="B62" s="35"/>
      <c r="C62" s="35"/>
      <c r="D62" s="128"/>
      <c r="E62" s="213"/>
      <c r="F62" s="190"/>
      <c r="G62" s="207"/>
      <c r="H62" s="190"/>
      <c r="I62" s="207"/>
      <c r="J62" s="210"/>
      <c r="K62" s="506"/>
      <c r="L62" s="35"/>
      <c r="M62" s="129"/>
      <c r="O62" s="204"/>
      <c r="S62" s="203"/>
    </row>
    <row r="63" spans="1:19" ht="12" hidden="1" customHeight="1" outlineLevel="1" x14ac:dyDescent="0.2">
      <c r="A63" s="35"/>
      <c r="B63" s="508" t="s">
        <v>162</v>
      </c>
      <c r="C63" s="509"/>
      <c r="D63" s="526"/>
      <c r="E63" s="522"/>
      <c r="F63" s="505" t="s">
        <v>81</v>
      </c>
      <c r="G63" s="495">
        <f>-(D63-E63)</f>
        <v>0</v>
      </c>
      <c r="H63" s="496">
        <f>IF(AND(G63&gt;1,D63=0),MIN(IF(ISERROR(E63/D63),G63,IF(E63/D63=0,G63,IF(G63=0,"0%",(E63/D63)-1))),1),IF(AND(G63&lt;-1,E63=0),MAX(IF(ISERROR(E63/D63),G63,IF(E63/D63=0,G63,IF(G63=0,"0%",(E63/D63)-1))),-1),IF(ISERROR(E63/D63),G63,IF(E63/D63=0,G63,IF(G63=0,"0%",(E63/D63)-1)))))</f>
        <v>0</v>
      </c>
      <c r="I63" s="495" t="str">
        <f>IF(H63="","",IF(H63&lt;=(-0.3),"Starke Verringerung",IF(H63&lt;(-0.1),"Mäßige Verringerung",IF(H63&lt;(-0.02),"Leichte Verringerung",IF(H63&lt;(0.02),"Keine Veränderung",IF(H63&lt;0.1,"Leichter Anstieg",IF(H63&lt;0.3,"Mäßiger Anstieg",IF(H63&gt;=0.3,IF(H63="0%","Keine Veränderung","Starker Anstieg")))))))))</f>
        <v>Keine Veränderung</v>
      </c>
      <c r="J63" s="494"/>
      <c r="K63" s="506"/>
      <c r="L63" s="35"/>
      <c r="M63" s="129"/>
      <c r="O63" s="204"/>
      <c r="S63" s="203"/>
    </row>
    <row r="64" spans="1:19" ht="12" hidden="1" customHeight="1" outlineLevel="1" x14ac:dyDescent="0.2">
      <c r="A64" s="35"/>
      <c r="B64" s="524" t="str">
        <f>IF(B33="bitte eingeben", " ", B33)</f>
        <v>Bitte eintragen</v>
      </c>
      <c r="C64" s="525"/>
      <c r="D64" s="527"/>
      <c r="E64" s="523"/>
      <c r="F64" s="505"/>
      <c r="G64" s="495"/>
      <c r="H64" s="496"/>
      <c r="I64" s="495" t="str">
        <f>IF(H64="","",IF(H64&lt;=(-0.3),"Starke Verringerung",IF(H64&lt;(-0.1),"Mäßige Verringerung",IF(H64&lt;(-0.02),"Leichte Verringerung",IF(H64&lt;(0.02),"Keine Veränderung",IF(H64&lt;0.1,"Leichter Anstieg",IF(H64&lt;0.3,"Mäßiger Anstieg",IF(H64&gt;=0.3,IF(H64="0%","Keine Veränderung","Starker Anstieg")))))))))</f>
        <v/>
      </c>
      <c r="J64" s="494"/>
      <c r="K64" s="506"/>
      <c r="L64" s="35"/>
      <c r="M64" s="129"/>
      <c r="O64" s="204"/>
      <c r="S64" s="203"/>
    </row>
    <row r="65" spans="1:19" ht="12" hidden="1" customHeight="1" outlineLevel="1" x14ac:dyDescent="0.25">
      <c r="A65" s="35"/>
      <c r="B65" s="179"/>
      <c r="C65" s="179"/>
      <c r="D65" s="208"/>
      <c r="E65" s="208"/>
      <c r="F65" s="190"/>
      <c r="G65" s="207"/>
      <c r="H65" s="214"/>
      <c r="I65" s="207"/>
      <c r="J65" s="215"/>
      <c r="K65" s="506"/>
      <c r="L65" s="35"/>
      <c r="M65" s="129"/>
      <c r="O65" s="204"/>
      <c r="S65" s="203"/>
    </row>
    <row r="66" spans="1:19" ht="12" hidden="1" customHeight="1" outlineLevel="1" x14ac:dyDescent="0.2">
      <c r="A66" s="35"/>
      <c r="B66" s="508" t="str">
        <f>B57</f>
        <v xml:space="preserve">Art der Exposition von </v>
      </c>
      <c r="C66" s="512"/>
      <c r="D66" s="528" t="s">
        <v>81</v>
      </c>
      <c r="E66" s="528" t="s">
        <v>81</v>
      </c>
      <c r="F66" s="208"/>
      <c r="G66" s="495"/>
      <c r="H66" s="190"/>
      <c r="I66" s="207"/>
      <c r="J66" s="494"/>
      <c r="K66" s="506"/>
      <c r="L66" s="35"/>
      <c r="M66" s="129"/>
      <c r="O66" s="204"/>
      <c r="S66" s="203"/>
    </row>
    <row r="67" spans="1:19" ht="12" hidden="1" customHeight="1" outlineLevel="1" x14ac:dyDescent="0.2">
      <c r="A67" s="35"/>
      <c r="B67" s="510" t="str">
        <f>IF(B35="bitte eingeben", " ", B35)</f>
        <v>Bitte eintragen</v>
      </c>
      <c r="C67" s="511"/>
      <c r="D67" s="529"/>
      <c r="E67" s="529"/>
      <c r="F67" s="208"/>
      <c r="G67" s="495"/>
      <c r="H67" s="190"/>
      <c r="I67" s="207"/>
      <c r="J67" s="494"/>
      <c r="K67" s="506"/>
      <c r="L67" s="35"/>
      <c r="M67" s="129"/>
      <c r="O67" s="204"/>
      <c r="S67" s="203"/>
    </row>
    <row r="68" spans="1:19" ht="12" hidden="1" customHeight="1" outlineLevel="1" x14ac:dyDescent="0.2">
      <c r="A68" s="35"/>
      <c r="B68" s="35"/>
      <c r="C68" s="35"/>
      <c r="D68" s="190"/>
      <c r="E68" s="190"/>
      <c r="F68" s="190"/>
      <c r="G68" s="207"/>
      <c r="H68" s="190"/>
      <c r="I68" s="207"/>
      <c r="J68" s="210"/>
      <c r="K68" s="506"/>
      <c r="L68" s="35"/>
      <c r="M68" s="129"/>
      <c r="O68" s="204"/>
      <c r="S68" s="203"/>
    </row>
    <row r="69" spans="1:19" ht="51" hidden="1" customHeight="1" outlineLevel="1" x14ac:dyDescent="0.2">
      <c r="A69" s="35"/>
      <c r="B69" s="508" t="str">
        <f>B60</f>
        <v>Expositionsniveau (z.B. Konzentration der Schadstoffe in der Luft) von</v>
      </c>
      <c r="C69" s="512"/>
      <c r="D69" s="526"/>
      <c r="E69" s="522"/>
      <c r="F69" s="505" t="s">
        <v>81</v>
      </c>
      <c r="G69" s="495">
        <f>-(D69-E69)</f>
        <v>0</v>
      </c>
      <c r="H69" s="496">
        <f>IF(AND(G69&gt;1,D69=0),MIN(IF(ISERROR(E69/D69),G69,IF(E69/D69=0,G69,IF(G69=0,"0%",(E69/D69)-1))),1),IF(AND(G69&lt;-1,E69=0),MAX(IF(ISERROR(E69/D69),G69,IF(E69/D69=0,G69,IF(G69=0,"0%",(E69/D69)-1))),-1),IF(ISERROR(E69/D69),G69,IF(E69/D69=0,G69,IF(G69=0,"0%",(E69/D69)-1)))))</f>
        <v>0</v>
      </c>
      <c r="I69" s="495" t="str">
        <f>IF(H69="","",IF(H69&lt;=(-0.3),"Starke Verringerung",IF(H69&lt;(-0.1),"Mäßige Verringerung",IF(H69&lt;(-0.02),"Leichte Verringerung",IF(H69&lt;(0.02),"Keine Veränderung",IF(H69&lt;0.1,"Leichter Anstieg",IF(H69&lt;0.3,"Mäßiger Anstieg",IF(H69&gt;=0.3,IF(H69="0%","Keine Veränderung","Starker Anstieg")))))))))</f>
        <v>Keine Veränderung</v>
      </c>
      <c r="J69" s="494"/>
      <c r="K69" s="506"/>
      <c r="L69" s="35"/>
      <c r="M69" s="129"/>
      <c r="O69" s="204"/>
      <c r="S69" s="203"/>
    </row>
    <row r="70" spans="1:19" ht="12" hidden="1" customHeight="1" outlineLevel="1" x14ac:dyDescent="0.2">
      <c r="A70" s="35"/>
      <c r="B70" s="513" t="str">
        <f>IF(B35="bitte eingeben", " ", B35)</f>
        <v>Bitte eintragen</v>
      </c>
      <c r="C70" s="514"/>
      <c r="D70" s="527"/>
      <c r="E70" s="523"/>
      <c r="F70" s="505"/>
      <c r="G70" s="495"/>
      <c r="H70" s="496"/>
      <c r="I70" s="495" t="str">
        <f>IF(H70="","",IF(H70&lt;=(-0.3),"Starke Verringerung",IF(H70&lt;(-0.1),"Mäßige Verringerung",IF(H70&lt;(-0.02),"Leichte Verringerung",IF(H70&lt;(0.02),"Keine Veränderung",IF(H70&lt;0.1,"Leichter Anstieg",IF(H70&lt;0.3,"Mäßiger Anstieg",IF(H70&gt;=0.3,IF(H70="0%","Keine Veränderung","Starker Anstieg")))))))))</f>
        <v/>
      </c>
      <c r="J70" s="494"/>
      <c r="K70" s="506"/>
      <c r="L70" s="35"/>
      <c r="M70" s="129"/>
      <c r="O70" s="204"/>
      <c r="S70" s="203"/>
    </row>
    <row r="71" spans="1:19" ht="12" hidden="1" customHeight="1" outlineLevel="1" x14ac:dyDescent="0.2">
      <c r="A71" s="35"/>
      <c r="B71" s="35"/>
      <c r="C71" s="35"/>
      <c r="D71" s="128"/>
      <c r="E71" s="213"/>
      <c r="F71" s="190"/>
      <c r="G71" s="207"/>
      <c r="H71" s="190"/>
      <c r="I71" s="207"/>
      <c r="J71" s="210"/>
      <c r="K71" s="506"/>
      <c r="L71" s="35"/>
      <c r="M71" s="129"/>
      <c r="O71" s="204"/>
      <c r="S71" s="203"/>
    </row>
    <row r="72" spans="1:19" ht="12" hidden="1" customHeight="1" outlineLevel="1" x14ac:dyDescent="0.2">
      <c r="A72" s="35"/>
      <c r="B72" s="508" t="str">
        <f>B63</f>
        <v>Expositionsdauer von</v>
      </c>
      <c r="C72" s="509"/>
      <c r="D72" s="503"/>
      <c r="E72" s="501"/>
      <c r="F72" s="505" t="s">
        <v>81</v>
      </c>
      <c r="G72" s="495">
        <f>-(D72-E72)</f>
        <v>0</v>
      </c>
      <c r="H72" s="496">
        <f>IF(AND(G72&gt;1,D72=0),MIN(IF(ISERROR(E72/D72),G72,IF(E72/D72=0,G72,IF(G72=0,"0%",(E72/D72)-1))),1),IF(AND(G72&lt;-1,E72=0),MAX(IF(ISERROR(E72/D72),G72,IF(E72/D72=0,G72,IF(G72=0,"0%",(E72/D72)-1))),-1),IF(ISERROR(E72/D72),G72,IF(E72/D72=0,G72,IF(G72=0,"0%",(E72/D72)-1)))))</f>
        <v>0</v>
      </c>
      <c r="I72" s="495" t="str">
        <f>IF(H72="","",IF(H72&lt;=(-0.3),"Starke Verringerung",IF(H72&lt;(-0.1),"Mäßige Verringerung",IF(H72&lt;(-0.02),"Leichte Verringerung",IF(H72&lt;(0.02),"Keine Veränderung",IF(H72&lt;0.1,"Leichter Anstieg",IF(H72&lt;0.3,"Mäßiger Anstieg",IF(H72&gt;=0.3,IF(H72="0%","Keine Veränderung","Starker Anstieg")))))))))</f>
        <v>Keine Veränderung</v>
      </c>
      <c r="J72" s="494"/>
      <c r="K72" s="506"/>
      <c r="L72" s="35"/>
      <c r="M72" s="129"/>
      <c r="O72" s="204"/>
      <c r="S72" s="203"/>
    </row>
    <row r="73" spans="1:19" ht="12" hidden="1" customHeight="1" outlineLevel="1" x14ac:dyDescent="0.2">
      <c r="A73" s="35"/>
      <c r="B73" s="524" t="str">
        <f>IF(B35="bitte eingeben", " ", B35)</f>
        <v>Bitte eintragen</v>
      </c>
      <c r="C73" s="525"/>
      <c r="D73" s="504"/>
      <c r="E73" s="502"/>
      <c r="F73" s="505"/>
      <c r="G73" s="495"/>
      <c r="H73" s="496"/>
      <c r="I73" s="495" t="str">
        <f>IF(H73="","",IF(H73&lt;=(-0.3),"Starke Verringerung",IF(H73&lt;(-0.1),"Mäßige Verringerung",IF(H73&lt;(-0.02),"Leichte Verringerung",IF(H73&lt;(0.02),"Keine Veränderung",IF(H73&lt;0.1,"Leichter Anstieg",IF(H73&lt;0.3,"Mäßiger Anstieg",IF(H73&gt;=0.3,IF(H73="0%","Keine Veränderung","Starker Anstieg")))))))))</f>
        <v/>
      </c>
      <c r="J73" s="494"/>
      <c r="K73" s="506"/>
      <c r="L73" s="35"/>
      <c r="M73" s="129"/>
      <c r="O73" s="204"/>
      <c r="S73" s="203"/>
    </row>
    <row r="74" spans="1:19" ht="12" hidden="1" customHeight="1" outlineLevel="1" x14ac:dyDescent="0.25">
      <c r="A74" s="35"/>
      <c r="B74" s="179"/>
      <c r="C74" s="179"/>
      <c r="D74" s="208"/>
      <c r="E74" s="208"/>
      <c r="F74" s="190"/>
      <c r="G74" s="207"/>
      <c r="H74" s="214"/>
      <c r="I74" s="207"/>
      <c r="J74" s="215"/>
      <c r="K74" s="506"/>
      <c r="L74" s="35"/>
      <c r="M74" s="129"/>
      <c r="O74" s="204"/>
      <c r="S74" s="203"/>
    </row>
    <row r="75" spans="1:19" ht="12" hidden="1" customHeight="1" outlineLevel="1" x14ac:dyDescent="0.2">
      <c r="A75" s="35"/>
      <c r="B75" s="508" t="str">
        <f>B57</f>
        <v xml:space="preserve">Art der Exposition von </v>
      </c>
      <c r="C75" s="512"/>
      <c r="D75" s="499" t="s">
        <v>81</v>
      </c>
      <c r="E75" s="499" t="s">
        <v>81</v>
      </c>
      <c r="F75" s="208"/>
      <c r="G75" s="495"/>
      <c r="H75" s="190"/>
      <c r="I75" s="207"/>
      <c r="J75" s="494"/>
      <c r="K75" s="506"/>
      <c r="L75" s="35"/>
      <c r="M75" s="129"/>
      <c r="O75" s="204"/>
      <c r="S75" s="203"/>
    </row>
    <row r="76" spans="1:19" ht="12" hidden="1" customHeight="1" outlineLevel="1" x14ac:dyDescent="0.2">
      <c r="A76" s="35"/>
      <c r="B76" s="510" t="str">
        <f>IF(B37="bitte eingeben", " ", B37)</f>
        <v>Bitte eintragen</v>
      </c>
      <c r="C76" s="511"/>
      <c r="D76" s="500"/>
      <c r="E76" s="500"/>
      <c r="F76" s="208"/>
      <c r="G76" s="495"/>
      <c r="H76" s="190"/>
      <c r="I76" s="207"/>
      <c r="J76" s="494"/>
      <c r="K76" s="506"/>
      <c r="L76" s="35"/>
      <c r="M76" s="129"/>
      <c r="O76" s="204"/>
      <c r="S76" s="203"/>
    </row>
    <row r="77" spans="1:19" ht="12" hidden="1" customHeight="1" outlineLevel="1" x14ac:dyDescent="0.2">
      <c r="A77" s="35"/>
      <c r="B77" s="35"/>
      <c r="C77" s="35"/>
      <c r="D77" s="190"/>
      <c r="E77" s="190"/>
      <c r="F77" s="190"/>
      <c r="G77" s="207"/>
      <c r="H77" s="190"/>
      <c r="I77" s="207"/>
      <c r="J77" s="210"/>
      <c r="K77" s="506"/>
      <c r="L77" s="35"/>
      <c r="M77" s="129"/>
      <c r="O77" s="204"/>
      <c r="S77" s="203"/>
    </row>
    <row r="78" spans="1:19" ht="51" hidden="1" customHeight="1" outlineLevel="1" x14ac:dyDescent="0.2">
      <c r="A78" s="35"/>
      <c r="B78" s="508" t="str">
        <f>B60</f>
        <v>Expositionsniveau (z.B. Konzentration der Schadstoffe in der Luft) von</v>
      </c>
      <c r="C78" s="512"/>
      <c r="D78" s="503"/>
      <c r="E78" s="501"/>
      <c r="F78" s="505" t="s">
        <v>81</v>
      </c>
      <c r="G78" s="495">
        <f>-(D78-E78)</f>
        <v>0</v>
      </c>
      <c r="H78" s="496">
        <f>IF(AND(G78&gt;1,D78=0),MIN(IF(ISERROR(E78/D78),G78,IF(E78/D78=0,G78,IF(G78=0,"0%",(E78/D78)-1))),1),IF(AND(G78&lt;-1,E78=0),MAX(IF(ISERROR(E78/D78),G78,IF(E78/D78=0,G78,IF(G78=0,"0%",(E78/D78)-1))),-1),IF(ISERROR(E78/D78),G78,IF(E78/D78=0,G78,IF(G78=0,"0%",(E78/D78)-1)))))</f>
        <v>0</v>
      </c>
      <c r="I78" s="495" t="str">
        <f>IF(H78="","",IF(H78&lt;=(-0.3),"Starke Verringerung",IF(H78&lt;(-0.1),"Mäßige Verringerung",IF(H78&lt;(-0.02),"Leichte Verringerung",IF(H78&lt;(0.02),"Keine Veränderung",IF(H78&lt;0.1,"Leichter Anstieg",IF(H78&lt;0.3,"Mäßiger Anstieg",IF(H78&gt;=0.3,IF(H78="0%","Keine Veränderung","Starker Anstieg")))))))))</f>
        <v>Keine Veränderung</v>
      </c>
      <c r="J78" s="494"/>
      <c r="K78" s="506"/>
      <c r="L78" s="35"/>
      <c r="M78" s="129"/>
      <c r="O78" s="204"/>
      <c r="S78" s="203"/>
    </row>
    <row r="79" spans="1:19" ht="12" hidden="1" customHeight="1" outlineLevel="1" x14ac:dyDescent="0.2">
      <c r="A79" s="35"/>
      <c r="B79" s="513" t="str">
        <f>IF(B37="bitte eingeben", " ", B37)</f>
        <v>Bitte eintragen</v>
      </c>
      <c r="C79" s="514"/>
      <c r="D79" s="504"/>
      <c r="E79" s="502"/>
      <c r="F79" s="505"/>
      <c r="G79" s="495"/>
      <c r="H79" s="496"/>
      <c r="I79" s="495" t="str">
        <f>IF(H79="","",IF(H79&lt;=(-0.3),"Starke Verringerung",IF(H79&lt;(-0.1),"Mäßige Verringerung",IF(H79&lt;(-0.02),"Leichte Verringerung",IF(H79&lt;(0.02),"Keine Veränderung",IF(H79&lt;0.1,"Leichter Anstieg",IF(H79&lt;0.3,"Mäßiger Anstieg",IF(H79&gt;=0.3,IF(H79="0%","Keine Veränderung","Starker Anstieg")))))))))</f>
        <v/>
      </c>
      <c r="J79" s="494"/>
      <c r="K79" s="506"/>
      <c r="L79" s="35"/>
      <c r="M79" s="129"/>
      <c r="O79" s="204"/>
      <c r="S79" s="203"/>
    </row>
    <row r="80" spans="1:19" ht="12" hidden="1" customHeight="1" outlineLevel="1" x14ac:dyDescent="0.2">
      <c r="A80" s="35"/>
      <c r="B80" s="35"/>
      <c r="C80" s="35"/>
      <c r="D80" s="128"/>
      <c r="E80" s="213"/>
      <c r="F80" s="190"/>
      <c r="G80" s="207"/>
      <c r="H80" s="190"/>
      <c r="I80" s="207"/>
      <c r="J80" s="210"/>
      <c r="K80" s="506"/>
      <c r="L80" s="35"/>
      <c r="M80" s="129"/>
      <c r="O80" s="204"/>
      <c r="S80" s="203"/>
    </row>
    <row r="81" spans="1:19" ht="12" hidden="1" customHeight="1" outlineLevel="1" x14ac:dyDescent="0.2">
      <c r="A81" s="35"/>
      <c r="B81" s="508" t="str">
        <f>B63</f>
        <v>Expositionsdauer von</v>
      </c>
      <c r="C81" s="509"/>
      <c r="D81" s="503"/>
      <c r="E81" s="501"/>
      <c r="F81" s="505" t="s">
        <v>81</v>
      </c>
      <c r="G81" s="495">
        <f>-(D81-E81)</f>
        <v>0</v>
      </c>
      <c r="H81" s="496">
        <f>IF(AND(G81&gt;1,D81=0),MIN(IF(ISERROR(E81/D81),G81,IF(E81/D81=0,G81,IF(G81=0,"0%",(E81/D81)-1))),1),IF(AND(G81&lt;-1,E81=0),MAX(IF(ISERROR(E81/D81),G81,IF(E81/D81=0,G81,IF(G81=0,"0%",(E81/D81)-1))),-1),IF(ISERROR(E81/D81),G81,IF(E81/D81=0,G81,IF(G81=0,"0%",(E81/D81)-1)))))</f>
        <v>0</v>
      </c>
      <c r="I81" s="495" t="str">
        <f>IF(H81="","",IF(H81&lt;=(-0.3),"Starke Verringerung",IF(H81&lt;(-0.1),"Mäßige Verringerung",IF(H81&lt;(-0.02),"Leichte Verringerung",IF(H81&lt;(0.02),"Keine Veränderung",IF(H81&lt;0.1,"Leichter Anstieg",IF(H81&lt;0.3,"Mäßiger Anstieg",IF(H81&gt;=0.3,IF(H81="0%","Keine Veränderung","Starker Anstieg")))))))))</f>
        <v>Keine Veränderung</v>
      </c>
      <c r="J81" s="494"/>
      <c r="K81" s="506"/>
      <c r="L81" s="35"/>
      <c r="M81" s="129"/>
      <c r="O81" s="204"/>
      <c r="S81" s="203"/>
    </row>
    <row r="82" spans="1:19" ht="12" hidden="1" customHeight="1" outlineLevel="1" x14ac:dyDescent="0.2">
      <c r="A82" s="35"/>
      <c r="B82" s="524" t="str">
        <f>IF(B37="bitte eingeben", " ", B37)</f>
        <v>Bitte eintragen</v>
      </c>
      <c r="C82" s="525"/>
      <c r="D82" s="504"/>
      <c r="E82" s="502"/>
      <c r="F82" s="505"/>
      <c r="G82" s="495"/>
      <c r="H82" s="496"/>
      <c r="I82" s="495" t="str">
        <f>IF(H82="","",IF(H82&lt;=(-0.3),"Starke Verringerung",IF(H82&lt;(-0.1),"Mäßige Verringerung",IF(H82&lt;(-0.02),"Leichte Verringerung",IF(H82&lt;(0.02),"Keine Veränderung",IF(H82&lt;0.1,"Leichter Anstieg",IF(H82&lt;0.3,"Mäßiger Anstieg",IF(H82&gt;=0.3,IF(H82="0%","Keine Veränderung","Starker Anstieg")))))))))</f>
        <v/>
      </c>
      <c r="J82" s="494"/>
      <c r="K82" s="506"/>
      <c r="L82" s="35"/>
      <c r="M82" s="129"/>
      <c r="O82" s="204"/>
      <c r="S82" s="203"/>
    </row>
    <row r="83" spans="1:19" ht="12" hidden="1" customHeight="1" outlineLevel="2" x14ac:dyDescent="0.25">
      <c r="A83" s="35"/>
      <c r="B83" s="179"/>
      <c r="C83" s="179"/>
      <c r="D83" s="208"/>
      <c r="E83" s="208"/>
      <c r="F83" s="190"/>
      <c r="G83" s="207"/>
      <c r="H83" s="214"/>
      <c r="I83" s="207"/>
      <c r="J83" s="215"/>
      <c r="K83" s="506"/>
      <c r="L83" s="35"/>
      <c r="M83" s="129"/>
      <c r="O83" s="204"/>
      <c r="S83" s="203"/>
    </row>
    <row r="84" spans="1:19" ht="12" hidden="1" customHeight="1" outlineLevel="2" x14ac:dyDescent="0.2">
      <c r="A84" s="35"/>
      <c r="B84" s="508" t="str">
        <f>B57</f>
        <v xml:space="preserve">Art der Exposition von </v>
      </c>
      <c r="C84" s="512"/>
      <c r="D84" s="499" t="s">
        <v>81</v>
      </c>
      <c r="E84" s="499" t="s">
        <v>81</v>
      </c>
      <c r="F84" s="208"/>
      <c r="G84" s="495"/>
      <c r="H84" s="190"/>
      <c r="I84" s="207"/>
      <c r="J84" s="494"/>
      <c r="K84" s="506"/>
      <c r="L84" s="35"/>
      <c r="M84" s="129"/>
      <c r="O84" s="204"/>
      <c r="S84" s="203"/>
    </row>
    <row r="85" spans="1:19" ht="12" hidden="1" customHeight="1" outlineLevel="2" x14ac:dyDescent="0.2">
      <c r="A85" s="35"/>
      <c r="B85" s="510" t="str">
        <f>IF(ISBLANK(B39), " ", B39)</f>
        <v xml:space="preserve"> </v>
      </c>
      <c r="C85" s="511"/>
      <c r="D85" s="500"/>
      <c r="E85" s="500"/>
      <c r="F85" s="208"/>
      <c r="G85" s="495"/>
      <c r="H85" s="190"/>
      <c r="I85" s="207"/>
      <c r="J85" s="494"/>
      <c r="K85" s="506"/>
      <c r="L85" s="35"/>
      <c r="M85" s="129"/>
      <c r="O85" s="204"/>
      <c r="S85" s="203"/>
    </row>
    <row r="86" spans="1:19" ht="12" hidden="1" customHeight="1" outlineLevel="2" x14ac:dyDescent="0.2">
      <c r="A86" s="35"/>
      <c r="B86" s="35"/>
      <c r="C86" s="35"/>
      <c r="D86" s="190"/>
      <c r="E86" s="190"/>
      <c r="F86" s="190"/>
      <c r="G86" s="207"/>
      <c r="H86" s="190"/>
      <c r="I86" s="207"/>
      <c r="J86" s="210"/>
      <c r="K86" s="506"/>
      <c r="L86" s="35"/>
      <c r="M86" s="129"/>
      <c r="O86" s="204"/>
      <c r="S86" s="203"/>
    </row>
    <row r="87" spans="1:19" ht="51.75" hidden="1" customHeight="1" outlineLevel="2" x14ac:dyDescent="0.2">
      <c r="A87" s="35"/>
      <c r="B87" s="508" t="str">
        <f>B60</f>
        <v>Expositionsniveau (z.B. Konzentration der Schadstoffe in der Luft) von</v>
      </c>
      <c r="C87" s="512"/>
      <c r="D87" s="503"/>
      <c r="E87" s="501"/>
      <c r="F87" s="505" t="s">
        <v>81</v>
      </c>
      <c r="G87" s="495">
        <f>-(D87-E87)</f>
        <v>0</v>
      </c>
      <c r="H87" s="496">
        <f>IF(AND(G87&gt;1,D87=0),MIN(IF(ISERROR(E87/D87),G87,IF(E87/D87=0,G87,IF(G87=0,"0%",(E87/D87)-1))),1),IF(AND(G87&lt;-1,E87=0),MAX(IF(ISERROR(E87/D87),G87,IF(E87/D87=0,G87,IF(G87=0,"0%",(E87/D87)-1))),-1),IF(ISERROR(E87/D87),G87,IF(E87/D87=0,G87,IF(G87=0,"0%",(E87/D87)-1)))))</f>
        <v>0</v>
      </c>
      <c r="I87" s="495" t="str">
        <f>IF(H87="","",IF(H87&lt;=(-0.3),"Starke Verringerung",IF(H87&lt;(-0.1),"Mäßige Verringerung",IF(H87&lt;(-0.02),"Leichte Verringerung",IF(H87&lt;(0.02),"Keine Veränderung",IF(H87&lt;0.1,"Leichter Anstieg",IF(H87&lt;0.3,"Mäßiger Anstieg",IF(H87&gt;=0.3,IF(H87="0%","Keine Veränderung","Starker Anstieg")))))))))</f>
        <v>Keine Veränderung</v>
      </c>
      <c r="J87" s="494"/>
      <c r="K87" s="506"/>
      <c r="L87" s="216"/>
      <c r="M87" s="129"/>
      <c r="O87" s="204"/>
      <c r="S87" s="203"/>
    </row>
    <row r="88" spans="1:19" ht="12" hidden="1" customHeight="1" outlineLevel="2" x14ac:dyDescent="0.2">
      <c r="A88" s="35"/>
      <c r="B88" s="513" t="str">
        <f>IF(ISBLANK(B39), " ", B39)</f>
        <v xml:space="preserve"> </v>
      </c>
      <c r="C88" s="514"/>
      <c r="D88" s="504"/>
      <c r="E88" s="502"/>
      <c r="F88" s="505"/>
      <c r="G88" s="495"/>
      <c r="H88" s="496"/>
      <c r="I88" s="495" t="str">
        <f>IF(H88="","",IF(H88&lt;=(-0.3),"Starke Verringerung",IF(H88&lt;(-0.1),"Mäßige Verringerung",IF(H88&lt;(-0.02),"Leichte Verringerung",IF(H88&lt;(0.02),"Keine Veränderung",IF(H88&lt;0.1,"Leichter Anstieg",IF(H88&lt;0.3,"Mäßiger Anstieg",IF(H88&gt;=0.3,IF(H88="0%","Keine Veränderung","Starker Anstieg")))))))))</f>
        <v/>
      </c>
      <c r="J88" s="494"/>
      <c r="K88" s="506"/>
      <c r="L88" s="35"/>
      <c r="M88" s="129"/>
      <c r="O88" s="204"/>
      <c r="S88" s="203"/>
    </row>
    <row r="89" spans="1:19" ht="12" hidden="1" customHeight="1" outlineLevel="2" x14ac:dyDescent="0.2">
      <c r="A89" s="35"/>
      <c r="B89" s="35"/>
      <c r="C89" s="35"/>
      <c r="D89" s="128"/>
      <c r="E89" s="213"/>
      <c r="F89" s="190"/>
      <c r="G89" s="207"/>
      <c r="H89" s="190"/>
      <c r="I89" s="207"/>
      <c r="J89" s="210"/>
      <c r="K89" s="506"/>
      <c r="L89" s="35"/>
      <c r="M89" s="129"/>
      <c r="O89" s="204"/>
      <c r="S89" s="203"/>
    </row>
    <row r="90" spans="1:19" ht="12" hidden="1" customHeight="1" outlineLevel="2" x14ac:dyDescent="0.2">
      <c r="A90" s="35"/>
      <c r="B90" s="508" t="str">
        <f>B63</f>
        <v>Expositionsdauer von</v>
      </c>
      <c r="C90" s="509"/>
      <c r="D90" s="503"/>
      <c r="E90" s="501"/>
      <c r="F90" s="505" t="s">
        <v>81</v>
      </c>
      <c r="G90" s="495">
        <f>-(D90-E90)</f>
        <v>0</v>
      </c>
      <c r="H90" s="496">
        <f>IF(AND(G90&gt;1,D90=0),MIN(IF(ISERROR(E90/D90),G90,IF(E90/D90=0,G90,IF(G90=0,"0%",(E90/D90)-1))),1),IF(AND(G90&lt;-1,E90=0),MAX(IF(ISERROR(E90/D90),G90,IF(E90/D90=0,G90,IF(G90=0,"0%",(E90/D90)-1))),-1),IF(ISERROR(E90/D90),G90,IF(E90/D90=0,G90,IF(G90=0,"0%",(E90/D90)-1)))))</f>
        <v>0</v>
      </c>
      <c r="I90" s="495" t="str">
        <f>IF(H90="","",IF(H90&lt;=(-0.3),"Starke Verringerung",IF(H90&lt;(-0.1),"Mäßige Verringerung",IF(H90&lt;(-0.02),"Leichte Verringerung",IF(H90&lt;(0.02),"Keine Veränderung",IF(H90&lt;0.1,"Leichter Anstieg",IF(H90&lt;0.3,"Mäßiger Anstieg",IF(H90&gt;=0.3,IF(H90="0%","Keine Veränderung","Starker Anstieg")))))))))</f>
        <v>Keine Veränderung</v>
      </c>
      <c r="J90" s="494"/>
      <c r="K90" s="506"/>
      <c r="L90" s="35"/>
      <c r="M90" s="129"/>
      <c r="O90" s="204"/>
      <c r="S90" s="203"/>
    </row>
    <row r="91" spans="1:19" ht="12" hidden="1" customHeight="1" outlineLevel="2" x14ac:dyDescent="0.2">
      <c r="A91" s="35"/>
      <c r="B91" s="524" t="str">
        <f>IF(ISBLANK(B39), " ", B39)</f>
        <v xml:space="preserve"> </v>
      </c>
      <c r="C91" s="525"/>
      <c r="D91" s="504"/>
      <c r="E91" s="502"/>
      <c r="F91" s="505"/>
      <c r="G91" s="495"/>
      <c r="H91" s="496"/>
      <c r="I91" s="495" t="str">
        <f>IF(H91="","",IF(H91&lt;=(-0.3),"Starke Verringerung",IF(H91&lt;(-0.1),"Mäßige Verringerung",IF(H91&lt;(-0.02),"Leichte Verringerung",IF(H91&lt;(0.02),"Keine Veränderung",IF(H91&lt;0.1,"Leichter Anstieg",IF(H91&lt;0.3,"Mäßiger Anstieg",IF(H91&gt;=0.3,IF(H91="0%","Keine Veränderung","Starker Anstieg")))))))))</f>
        <v/>
      </c>
      <c r="J91" s="494"/>
      <c r="K91" s="506"/>
      <c r="L91" s="35"/>
      <c r="M91" s="129"/>
      <c r="O91" s="204"/>
      <c r="S91" s="203"/>
    </row>
    <row r="92" spans="1:19" ht="12" hidden="1" customHeight="1" outlineLevel="2" x14ac:dyDescent="0.25">
      <c r="A92" s="35"/>
      <c r="B92" s="179"/>
      <c r="C92" s="179"/>
      <c r="D92" s="208"/>
      <c r="E92" s="208"/>
      <c r="F92" s="190"/>
      <c r="G92" s="207"/>
      <c r="H92" s="214"/>
      <c r="I92" s="207"/>
      <c r="J92" s="215"/>
      <c r="K92" s="506"/>
      <c r="L92" s="35"/>
      <c r="M92" s="129"/>
      <c r="O92" s="204"/>
      <c r="S92" s="203"/>
    </row>
    <row r="93" spans="1:19" ht="12" hidden="1" customHeight="1" outlineLevel="2" x14ac:dyDescent="0.2">
      <c r="A93" s="35"/>
      <c r="B93" s="508" t="str">
        <f>B57</f>
        <v xml:space="preserve">Art der Exposition von </v>
      </c>
      <c r="C93" s="512"/>
      <c r="D93" s="499" t="s">
        <v>81</v>
      </c>
      <c r="E93" s="499" t="s">
        <v>81</v>
      </c>
      <c r="F93" s="208"/>
      <c r="G93" s="495"/>
      <c r="H93" s="190"/>
      <c r="I93" s="207"/>
      <c r="J93" s="494"/>
      <c r="K93" s="506"/>
      <c r="L93" s="35"/>
      <c r="M93" s="129"/>
      <c r="O93" s="204"/>
      <c r="S93" s="203"/>
    </row>
    <row r="94" spans="1:19" ht="12" hidden="1" customHeight="1" outlineLevel="2" x14ac:dyDescent="0.2">
      <c r="A94" s="35"/>
      <c r="B94" s="510" t="str">
        <f>IF(ISBLANK(B41), " ", B41)</f>
        <v xml:space="preserve"> </v>
      </c>
      <c r="C94" s="511"/>
      <c r="D94" s="500"/>
      <c r="E94" s="500"/>
      <c r="F94" s="208"/>
      <c r="G94" s="495"/>
      <c r="H94" s="190"/>
      <c r="I94" s="207"/>
      <c r="J94" s="494"/>
      <c r="K94" s="506"/>
      <c r="L94" s="35"/>
      <c r="M94" s="129"/>
      <c r="O94" s="204"/>
      <c r="S94" s="203"/>
    </row>
    <row r="95" spans="1:19" ht="12" hidden="1" customHeight="1" outlineLevel="2" x14ac:dyDescent="0.2">
      <c r="A95" s="35"/>
      <c r="B95" s="35"/>
      <c r="C95" s="35"/>
      <c r="D95" s="190"/>
      <c r="E95" s="190"/>
      <c r="F95" s="190"/>
      <c r="G95" s="207"/>
      <c r="H95" s="190"/>
      <c r="I95" s="207"/>
      <c r="J95" s="210"/>
      <c r="K95" s="506"/>
      <c r="L95" s="35"/>
      <c r="M95" s="129"/>
      <c r="O95" s="204"/>
      <c r="S95" s="203"/>
    </row>
    <row r="96" spans="1:19" ht="51" hidden="1" customHeight="1" outlineLevel="2" x14ac:dyDescent="0.2">
      <c r="A96" s="35"/>
      <c r="B96" s="508" t="str">
        <f>B60</f>
        <v>Expositionsniveau (z.B. Konzentration der Schadstoffe in der Luft) von</v>
      </c>
      <c r="C96" s="512"/>
      <c r="D96" s="503"/>
      <c r="E96" s="501"/>
      <c r="F96" s="505" t="s">
        <v>81</v>
      </c>
      <c r="G96" s="495">
        <f>-(D96-E96)</f>
        <v>0</v>
      </c>
      <c r="H96" s="496">
        <f>IF(AND(G96&gt;1,D96=0),MIN(IF(ISERROR(E96/D96),G96,IF(E96/D96=0,G96,IF(G96=0,"0%",(E96/D96)-1))),1),IF(AND(G96&lt;-1,E96=0),MAX(IF(ISERROR(E96/D96),G96,IF(E96/D96=0,G96,IF(G96=0,"0%",(E96/D96)-1))),-1),IF(ISERROR(E96/D96),G96,IF(E96/D96=0,G96,IF(G96=0,"0%",(E96/D96)-1)))))</f>
        <v>0</v>
      </c>
      <c r="I96" s="495" t="str">
        <f>IF(H96="","",IF(H96&lt;=(-0.3),"Starke Verringerung",IF(H96&lt;(-0.1),"Mäßige Verringerung",IF(H96&lt;(-0.02),"Leichte Verringerung",IF(H96&lt;(0.02),"Keine Veränderung",IF(H96&lt;0.1,"Leichter Anstieg",IF(H96&lt;0.3,"Mäßiger Anstieg",IF(H96&gt;=0.3,IF(H96="0%","Keine Veränderung","Starker Anstieg")))))))))</f>
        <v>Keine Veränderung</v>
      </c>
      <c r="J96" s="494"/>
      <c r="K96" s="506"/>
      <c r="L96" s="35"/>
      <c r="M96" s="129"/>
      <c r="O96" s="204"/>
      <c r="S96" s="203"/>
    </row>
    <row r="97" spans="1:19" ht="12" hidden="1" customHeight="1" outlineLevel="2" x14ac:dyDescent="0.2">
      <c r="A97" s="35"/>
      <c r="B97" s="513" t="str">
        <f>IF(ISBLANK(B41), " ", B41)</f>
        <v xml:space="preserve"> </v>
      </c>
      <c r="C97" s="514"/>
      <c r="D97" s="504"/>
      <c r="E97" s="502"/>
      <c r="F97" s="505"/>
      <c r="G97" s="495"/>
      <c r="H97" s="496"/>
      <c r="I97" s="495" t="str">
        <f>IF(H97="","",IF(H97&lt;=(-0.3),"Starke Verringerung",IF(H97&lt;(-0.1),"Mäßige Verringerung",IF(H97&lt;(-0.02),"Leichte Verringerung",IF(H97&lt;(0.02),"Keine Veränderung",IF(H97&lt;0.1,"Leichter Anstieg",IF(H97&lt;0.3,"Mäßiger Anstieg",IF(H97&gt;=0.3,IF(H97="0%","Keine Veränderung","Starker Anstieg")))))))))</f>
        <v/>
      </c>
      <c r="J97" s="494"/>
      <c r="K97" s="506"/>
      <c r="L97" s="35"/>
      <c r="M97" s="129"/>
      <c r="O97" s="204"/>
      <c r="S97" s="203"/>
    </row>
    <row r="98" spans="1:19" ht="12" hidden="1" customHeight="1" outlineLevel="2" x14ac:dyDescent="0.2">
      <c r="A98" s="35"/>
      <c r="B98" s="35"/>
      <c r="C98" s="35"/>
      <c r="D98" s="128"/>
      <c r="E98" s="213"/>
      <c r="F98" s="190"/>
      <c r="G98" s="207"/>
      <c r="H98" s="190"/>
      <c r="I98" s="207"/>
      <c r="J98" s="210"/>
      <c r="K98" s="506"/>
      <c r="L98" s="35"/>
      <c r="M98" s="129"/>
      <c r="O98" s="204"/>
      <c r="S98" s="203"/>
    </row>
    <row r="99" spans="1:19" ht="12" hidden="1" customHeight="1" outlineLevel="2" x14ac:dyDescent="0.2">
      <c r="A99" s="35"/>
      <c r="B99" s="508" t="str">
        <f>B63</f>
        <v>Expositionsdauer von</v>
      </c>
      <c r="C99" s="509"/>
      <c r="D99" s="503"/>
      <c r="E99" s="501"/>
      <c r="F99" s="505" t="s">
        <v>81</v>
      </c>
      <c r="G99" s="495">
        <f>-(D99-E99)</f>
        <v>0</v>
      </c>
      <c r="H99" s="496">
        <f>IF(AND(G99&gt;1,D99=0),MIN(IF(ISERROR(E99/D99),G99,IF(E99/D99=0,G99,IF(G99=0,"0%",(E99/D99)-1))),1),IF(AND(G99&lt;-1,E99=0),MAX(IF(ISERROR(E99/D99),G99,IF(E99/D99=0,G99,IF(G99=0,"0%",(E99/D99)-1))),-1),IF(ISERROR(E99/D99),G99,IF(E99/D99=0,G99,IF(G99=0,"0%",(E99/D99)-1)))))</f>
        <v>0</v>
      </c>
      <c r="I99" s="495" t="str">
        <f>IF(H99="","",IF(H99&lt;=(-0.3),"Starke Verringerung",IF(H99&lt;(-0.1),"Mäßige Verringerung",IF(H99&lt;(-0.02),"Leichte Verringerung",IF(H99&lt;(0.02),"Keine Veränderung",IF(H99&lt;0.1,"Leichter Anstieg",IF(H99&lt;0.3,"Mäßiger Anstieg",IF(H99&gt;=0.3,IF(H99="0%","Keine Veränderung","Starker Anstieg")))))))))</f>
        <v>Keine Veränderung</v>
      </c>
      <c r="J99" s="494"/>
      <c r="K99" s="506"/>
      <c r="L99" s="35"/>
      <c r="M99" s="129"/>
      <c r="O99" s="204"/>
      <c r="S99" s="203"/>
    </row>
    <row r="100" spans="1:19" ht="12" hidden="1" customHeight="1" outlineLevel="2" x14ac:dyDescent="0.2">
      <c r="A100" s="35"/>
      <c r="B100" s="524" t="str">
        <f>IF(ISBLANK(B41), " ", B41)</f>
        <v xml:space="preserve"> </v>
      </c>
      <c r="C100" s="525"/>
      <c r="D100" s="504"/>
      <c r="E100" s="502"/>
      <c r="F100" s="505"/>
      <c r="G100" s="495"/>
      <c r="H100" s="496"/>
      <c r="I100" s="495" t="str">
        <f>IF(H100="","",IF(H100&lt;=(-0.3),"Starke Verringerung",IF(H100&lt;(-0.1),"Mäßige Verringerung",IF(H100&lt;(-0.02),"Leichte Verringerung",IF(H100&lt;(0.02),"Keine Veränderung",IF(H100&lt;0.1,"Leichter Anstieg",IF(H100&lt;0.3,"Mäßiger Anstieg",IF(H100&gt;=0.3,IF(H100="0%","Keine Veränderung","Starker Anstieg")))))))))</f>
        <v/>
      </c>
      <c r="J100" s="494"/>
      <c r="K100" s="506"/>
      <c r="L100" s="35"/>
      <c r="M100" s="129"/>
      <c r="O100" s="204"/>
      <c r="S100" s="203"/>
    </row>
    <row r="101" spans="1:19" ht="12" hidden="1" customHeight="1" outlineLevel="2" x14ac:dyDescent="0.25">
      <c r="A101" s="35"/>
      <c r="B101" s="179"/>
      <c r="C101" s="179"/>
      <c r="D101" s="208"/>
      <c r="E101" s="208"/>
      <c r="F101" s="190"/>
      <c r="G101" s="207"/>
      <c r="H101" s="214"/>
      <c r="I101" s="207"/>
      <c r="J101" s="215"/>
      <c r="K101" s="506"/>
      <c r="L101" s="35"/>
      <c r="M101" s="129"/>
      <c r="O101" s="204"/>
      <c r="S101" s="203"/>
    </row>
    <row r="102" spans="1:19" ht="12" hidden="1" customHeight="1" outlineLevel="2" x14ac:dyDescent="0.2">
      <c r="A102" s="35"/>
      <c r="B102" s="508" t="str">
        <f>B57</f>
        <v xml:space="preserve">Art der Exposition von </v>
      </c>
      <c r="C102" s="512"/>
      <c r="D102" s="499" t="s">
        <v>81</v>
      </c>
      <c r="E102" s="499" t="s">
        <v>81</v>
      </c>
      <c r="F102" s="208"/>
      <c r="G102" s="495"/>
      <c r="H102" s="190"/>
      <c r="I102" s="207"/>
      <c r="J102" s="494"/>
      <c r="K102" s="506"/>
      <c r="L102" s="35"/>
      <c r="M102" s="129"/>
      <c r="O102" s="204"/>
      <c r="S102" s="203"/>
    </row>
    <row r="103" spans="1:19" ht="12" hidden="1" customHeight="1" outlineLevel="2" x14ac:dyDescent="0.2">
      <c r="A103" s="35"/>
      <c r="B103" s="510" t="str">
        <f>IF(ISBLANK(B43), " ", B43)</f>
        <v xml:space="preserve"> </v>
      </c>
      <c r="C103" s="511"/>
      <c r="D103" s="500"/>
      <c r="E103" s="500"/>
      <c r="F103" s="208"/>
      <c r="G103" s="495"/>
      <c r="H103" s="190"/>
      <c r="I103" s="207"/>
      <c r="J103" s="494"/>
      <c r="K103" s="506"/>
      <c r="L103" s="35"/>
      <c r="M103" s="129"/>
      <c r="O103" s="204"/>
      <c r="S103" s="203"/>
    </row>
    <row r="104" spans="1:19" ht="12" hidden="1" customHeight="1" outlineLevel="2" x14ac:dyDescent="0.2">
      <c r="A104" s="35"/>
      <c r="B104" s="35"/>
      <c r="C104" s="35"/>
      <c r="D104" s="190"/>
      <c r="E104" s="190"/>
      <c r="F104" s="190"/>
      <c r="G104" s="207"/>
      <c r="H104" s="190"/>
      <c r="I104" s="207"/>
      <c r="J104" s="210"/>
      <c r="K104" s="506"/>
      <c r="L104" s="35"/>
      <c r="M104" s="129"/>
      <c r="O104" s="204"/>
      <c r="S104" s="203"/>
    </row>
    <row r="105" spans="1:19" ht="51" hidden="1" customHeight="1" outlineLevel="2" x14ac:dyDescent="0.2">
      <c r="A105" s="35"/>
      <c r="B105" s="508" t="str">
        <f>B60</f>
        <v>Expositionsniveau (z.B. Konzentration der Schadstoffe in der Luft) von</v>
      </c>
      <c r="C105" s="512"/>
      <c r="D105" s="503"/>
      <c r="E105" s="501"/>
      <c r="F105" s="505" t="s">
        <v>81</v>
      </c>
      <c r="G105" s="495">
        <f>-(D105-E105)</f>
        <v>0</v>
      </c>
      <c r="H105" s="496">
        <f>IF(AND(G105&gt;1,D105=0),MIN(IF(ISERROR(E105/D105),G105,IF(E105/D105=0,G105,IF(G105=0,"0%",(E105/D105)-1))),1),IF(AND(G105&lt;-1,E105=0),MAX(IF(ISERROR(E105/D105),G105,IF(E105/D105=0,G105,IF(G105=0,"0%",(E105/D105)-1))),-1),IF(ISERROR(E105/D105),G105,IF(E105/D105=0,G105,IF(G105=0,"0%",(E105/D105)-1)))))</f>
        <v>0</v>
      </c>
      <c r="I105" s="495" t="str">
        <f>IF(H105="","",IF(H105&lt;=(-0.3),"Starke Verringerung",IF(H105&lt;(-0.1),"Mäßige Verringerung",IF(H105&lt;(-0.02),"Leichte Verringerung",IF(H105&lt;(0.02),"Keine Veränderung",IF(H105&lt;0.1,"Leichter Anstieg",IF(H105&lt;0.3,"Mäßiger Anstieg",IF(H105&gt;=0.3,IF(H105="0%","Keine Veränderung","Starker Anstieg")))))))))</f>
        <v>Keine Veränderung</v>
      </c>
      <c r="J105" s="494"/>
      <c r="K105" s="506"/>
      <c r="L105" s="35"/>
      <c r="M105" s="129"/>
      <c r="O105" s="204"/>
      <c r="S105" s="203"/>
    </row>
    <row r="106" spans="1:19" ht="12" hidden="1" customHeight="1" outlineLevel="2" x14ac:dyDescent="0.2">
      <c r="A106" s="35"/>
      <c r="B106" s="510" t="str">
        <f>IF(ISBLANK(B43), " ", B43)</f>
        <v xml:space="preserve"> </v>
      </c>
      <c r="C106" s="511"/>
      <c r="D106" s="504"/>
      <c r="E106" s="502"/>
      <c r="F106" s="505"/>
      <c r="G106" s="495"/>
      <c r="H106" s="496"/>
      <c r="I106" s="495" t="str">
        <f>IF(H106="","",IF(H106&lt;=(-0.3),"Starke Verringerung",IF(H106&lt;(-0.1),"Mäßige Verringerung",IF(H106&lt;(-0.02),"Leichte Verringerung",IF(H106&lt;(0.02),"Keine Veränderung",IF(H106&lt;0.1,"Leichter Anstieg",IF(H106&lt;0.3,"Mäßiger Anstieg",IF(H106&gt;=0.3,IF(H106="0%","Keine Veränderung","Starker Anstieg")))))))))</f>
        <v/>
      </c>
      <c r="J106" s="494"/>
      <c r="K106" s="506"/>
      <c r="L106" s="35"/>
      <c r="M106" s="129"/>
      <c r="O106" s="204"/>
      <c r="S106" s="203"/>
    </row>
    <row r="107" spans="1:19" ht="12" hidden="1" customHeight="1" outlineLevel="2" x14ac:dyDescent="0.2">
      <c r="A107" s="35"/>
      <c r="B107" s="35"/>
      <c r="C107" s="35"/>
      <c r="D107" s="128"/>
      <c r="E107" s="213"/>
      <c r="F107" s="190"/>
      <c r="G107" s="207"/>
      <c r="H107" s="175"/>
      <c r="I107" s="207"/>
      <c r="J107" s="210"/>
      <c r="K107" s="506"/>
      <c r="L107" s="35"/>
      <c r="M107" s="129"/>
      <c r="O107" s="204"/>
      <c r="S107" s="203"/>
    </row>
    <row r="108" spans="1:19" ht="12" hidden="1" customHeight="1" outlineLevel="2" x14ac:dyDescent="0.2">
      <c r="A108" s="35"/>
      <c r="B108" s="508" t="str">
        <f>B63</f>
        <v>Expositionsdauer von</v>
      </c>
      <c r="C108" s="509"/>
      <c r="D108" s="503"/>
      <c r="E108" s="501"/>
      <c r="F108" s="505" t="s">
        <v>81</v>
      </c>
      <c r="G108" s="495">
        <f>-(D108-E108)</f>
        <v>0</v>
      </c>
      <c r="H108" s="496">
        <f>IF(AND(G108&gt;1,D108=0),MIN(IF(ISERROR(E108/D108),G108,IF(E108/D108=0,G108,IF(G108=0,"0%",(E108/D108)-1))),1),IF(AND(G108&lt;-1,E108=0),MAX(IF(ISERROR(E108/D108),G108,IF(E108/D108=0,G108,IF(G108=0,"0%",(E108/D108)-1))),-1),IF(ISERROR(E108/D108),G108,IF(E108/D108=0,G108,IF(G108=0,"0%",(E108/D108)-1)))))</f>
        <v>0</v>
      </c>
      <c r="I108" s="495" t="str">
        <f>IF(H108="","",IF(H108&lt;=(-0.3),"Starke Verringerung",IF(H108&lt;(-0.1),"Mäßige Verringerung",IF(H108&lt;(-0.02),"Leichte Verringerung",IF(H108&lt;(0.02),"Keine Veränderung",IF(H108&lt;0.1,"Leichter Anstieg",IF(H108&lt;0.3,"Mäßiger Anstieg",IF(H108&gt;=0.3,IF(H108="0%","Keine Veränderung","Starker Anstieg")))))))))</f>
        <v>Keine Veränderung</v>
      </c>
      <c r="J108" s="494"/>
      <c r="K108" s="506"/>
      <c r="L108" s="35"/>
      <c r="M108" s="129"/>
      <c r="O108" s="204"/>
      <c r="S108" s="203"/>
    </row>
    <row r="109" spans="1:19" ht="12" hidden="1" customHeight="1" outlineLevel="2" x14ac:dyDescent="0.2">
      <c r="A109" s="35"/>
      <c r="B109" s="524" t="str">
        <f>IF(ISBLANK(B43), " ", B43)</f>
        <v xml:space="preserve"> </v>
      </c>
      <c r="C109" s="525"/>
      <c r="D109" s="504"/>
      <c r="E109" s="502"/>
      <c r="F109" s="505"/>
      <c r="G109" s="495"/>
      <c r="H109" s="496"/>
      <c r="I109" s="495" t="str">
        <f>IF(H109="","",IF(H109&lt;=(-0.3),"Starke Verringerung",IF(H109&lt;(-0.1),"Mäßige Verringerung",IF(H109&lt;(-0.02),"Leichte Verringerung",IF(H109&lt;(0.02),"Keine Veränderung",IF(H109&lt;0.1,"Leichter Anstieg",IF(H109&lt;0.3,"Mäßiger Anstieg",IF(H109&gt;=0.3,IF(H109="0%","Keine Veränderung","Starker Anstieg")))))))))</f>
        <v/>
      </c>
      <c r="J109" s="494"/>
      <c r="K109" s="506"/>
      <c r="L109" s="35"/>
      <c r="M109" s="129"/>
      <c r="O109" s="204"/>
      <c r="S109" s="203"/>
    </row>
    <row r="110" spans="1:19" ht="12" hidden="1" customHeight="1" outlineLevel="2" x14ac:dyDescent="0.25">
      <c r="A110" s="35"/>
      <c r="B110" s="179"/>
      <c r="C110" s="179"/>
      <c r="D110" s="208"/>
      <c r="E110" s="208"/>
      <c r="F110" s="190"/>
      <c r="G110" s="207"/>
      <c r="H110" s="214"/>
      <c r="I110" s="207"/>
      <c r="J110" s="215"/>
      <c r="K110" s="506"/>
      <c r="L110" s="35"/>
      <c r="M110" s="129"/>
      <c r="O110" s="204"/>
      <c r="S110" s="203"/>
    </row>
    <row r="111" spans="1:19" ht="12" hidden="1" customHeight="1" outlineLevel="2" x14ac:dyDescent="0.2">
      <c r="A111" s="35"/>
      <c r="B111" s="508" t="str">
        <f>B57</f>
        <v xml:space="preserve">Art der Exposition von </v>
      </c>
      <c r="C111" s="512"/>
      <c r="D111" s="499" t="s">
        <v>81</v>
      </c>
      <c r="E111" s="499" t="s">
        <v>81</v>
      </c>
      <c r="F111" s="208"/>
      <c r="G111" s="495"/>
      <c r="H111" s="190"/>
      <c r="I111" s="207"/>
      <c r="J111" s="494"/>
      <c r="K111" s="506"/>
      <c r="L111" s="35"/>
      <c r="M111" s="129"/>
      <c r="O111" s="204"/>
      <c r="S111" s="203"/>
    </row>
    <row r="112" spans="1:19" ht="12" hidden="1" customHeight="1" outlineLevel="2" x14ac:dyDescent="0.2">
      <c r="A112" s="35"/>
      <c r="B112" s="510" t="str">
        <f>IF(ISBLANK(B45), " ", B45)</f>
        <v xml:space="preserve"> </v>
      </c>
      <c r="C112" s="511"/>
      <c r="D112" s="500"/>
      <c r="E112" s="500"/>
      <c r="F112" s="208"/>
      <c r="G112" s="495"/>
      <c r="H112" s="190"/>
      <c r="I112" s="207"/>
      <c r="J112" s="494"/>
      <c r="K112" s="506"/>
      <c r="L112" s="35"/>
      <c r="M112" s="129"/>
      <c r="O112" s="204"/>
      <c r="S112" s="203"/>
    </row>
    <row r="113" spans="1:19" ht="12" hidden="1" customHeight="1" outlineLevel="2" x14ac:dyDescent="0.2">
      <c r="A113" s="35"/>
      <c r="B113" s="35"/>
      <c r="C113" s="35"/>
      <c r="D113" s="190"/>
      <c r="E113" s="190"/>
      <c r="F113" s="190"/>
      <c r="G113" s="207"/>
      <c r="H113" s="190"/>
      <c r="I113" s="207"/>
      <c r="J113" s="210"/>
      <c r="K113" s="506"/>
      <c r="L113" s="35"/>
      <c r="M113" s="129"/>
      <c r="O113" s="204"/>
      <c r="S113" s="203"/>
    </row>
    <row r="114" spans="1:19" ht="51" hidden="1" customHeight="1" outlineLevel="2" x14ac:dyDescent="0.2">
      <c r="A114" s="35"/>
      <c r="B114" s="508" t="str">
        <f>B60</f>
        <v>Expositionsniveau (z.B. Konzentration der Schadstoffe in der Luft) von</v>
      </c>
      <c r="C114" s="512"/>
      <c r="D114" s="503"/>
      <c r="E114" s="501"/>
      <c r="F114" s="505" t="s">
        <v>81</v>
      </c>
      <c r="G114" s="495">
        <f>-(D114-E114)</f>
        <v>0</v>
      </c>
      <c r="H114" s="507">
        <f>IF(AND(G114&gt;1,D114=0),MIN(IF(ISERROR(E114/D114),G114,IF(E114/D114=0,G114,IF(G114=0,"0%",(E114/D114)-1))),1),IF(AND(G114&lt;-1,E114=0),MAX(IF(ISERROR(E114/D114),G114,IF(E114/D114=0,G114,IF(G114=0,"0%",(E114/D114)-1))),-1),IF(ISERROR(E114/D114),G114,IF(E114/D114=0,G114,IF(G114=0,"0%",(E114/D114)-1)))))</f>
        <v>0</v>
      </c>
      <c r="I114" s="495" t="str">
        <f>IF(H114="","",IF(H114&lt;=(-0.3),"Starke Verringerung",IF(H114&lt;(-0.1),"Mäßige Verringerung",IF(H114&lt;(-0.02),"Leichte Verringerung",IF(H114&lt;(0.02),"Keine Veränderung",IF(H114&lt;0.1,"Leichter Anstieg",IF(H114&lt;0.3,"Mäßiger Anstieg",IF(H114&gt;=0.3,IF(H114="0%","Keine Veränderung","Starker Anstieg")))))))))</f>
        <v>Keine Veränderung</v>
      </c>
      <c r="J114" s="494"/>
      <c r="K114" s="506"/>
      <c r="L114" s="35"/>
      <c r="M114" s="129"/>
      <c r="O114" s="204"/>
      <c r="S114" s="203"/>
    </row>
    <row r="115" spans="1:19" ht="12" hidden="1" customHeight="1" outlineLevel="2" x14ac:dyDescent="0.2">
      <c r="A115" s="35"/>
      <c r="B115" s="510" t="str">
        <f>IF(ISBLANK(B45), " ", B45)</f>
        <v xml:space="preserve"> </v>
      </c>
      <c r="C115" s="511"/>
      <c r="D115" s="504"/>
      <c r="E115" s="502"/>
      <c r="F115" s="505"/>
      <c r="G115" s="495"/>
      <c r="H115" s="507"/>
      <c r="I115" s="495" t="str">
        <f>IF(H115="","",IF(H115&lt;=(-0.3),"Starke Verringerung",IF(H115&lt;(-0.1),"Mäßige Verringerung",IF(H115&lt;(-0.02),"Leichte Verringerung",IF(H115&lt;(0.02),"Keine Veränderung",IF(H115&lt;0.1,"Leichter Anstieg",IF(H115&lt;0.3,"Mäßiger Anstieg",IF(H115&gt;=0.3,IF(H115="0%","Keine Veränderung","Starker Anstieg")))))))))</f>
        <v/>
      </c>
      <c r="J115" s="494"/>
      <c r="K115" s="506"/>
      <c r="L115" s="35"/>
      <c r="M115" s="129"/>
      <c r="O115" s="204"/>
      <c r="S115" s="203"/>
    </row>
    <row r="116" spans="1:19" ht="12" hidden="1" customHeight="1" outlineLevel="2" x14ac:dyDescent="0.2">
      <c r="A116" s="35"/>
      <c r="B116" s="35"/>
      <c r="C116" s="35"/>
      <c r="D116" s="128"/>
      <c r="E116" s="213"/>
      <c r="F116" s="190"/>
      <c r="G116" s="207"/>
      <c r="H116" s="190"/>
      <c r="I116" s="207"/>
      <c r="J116" s="210"/>
      <c r="K116" s="506"/>
      <c r="L116" s="35"/>
      <c r="M116" s="129"/>
      <c r="O116" s="204"/>
      <c r="S116" s="203"/>
    </row>
    <row r="117" spans="1:19" ht="12" hidden="1" customHeight="1" outlineLevel="2" x14ac:dyDescent="0.2">
      <c r="A117" s="35"/>
      <c r="B117" s="508" t="str">
        <f>B63</f>
        <v>Expositionsdauer von</v>
      </c>
      <c r="C117" s="509"/>
      <c r="D117" s="503"/>
      <c r="E117" s="501"/>
      <c r="F117" s="505" t="s">
        <v>81</v>
      </c>
      <c r="G117" s="495">
        <f>-(D117-E117)</f>
        <v>0</v>
      </c>
      <c r="H117" s="496">
        <f>IF(AND(G117&gt;1,D117=0),MIN(IF(ISERROR(E117/D117),G117,IF(E117/D117=0,G117,IF(G117=0,"0%",(E117/D117)-1))),1),IF(AND(G117&lt;-1,E117=0),MAX(IF(ISERROR(E117/D117),G117,IF(E117/D117=0,G117,IF(G117=0,"0%",(E117/D117)-1))),-1),IF(ISERROR(E117/D117),G117,IF(E117/D117=0,G117,IF(G117=0,"0%",(E117/D117)-1)))))</f>
        <v>0</v>
      </c>
      <c r="I117" s="495" t="str">
        <f>IF(H117="","",IF(H117&lt;=(-0.3),"Starke Verringerung",IF(H117&lt;(-0.1),"Mäßige Verringerung",IF(H117&lt;(-0.02),"Leichte Verringerung",IF(H117&lt;(0.02),"Keine Veränderung",IF(H117&lt;0.1,"Leichter Anstieg",IF(H117&lt;0.3,"Mäßiger Anstieg",IF(H117&gt;=0.3,IF(H117="0%","Keine Veränderung","Starker Anstieg")))))))))</f>
        <v>Keine Veränderung</v>
      </c>
      <c r="J117" s="494"/>
      <c r="K117" s="506"/>
      <c r="L117" s="35"/>
      <c r="M117" s="129"/>
      <c r="O117" s="204"/>
      <c r="S117" s="203"/>
    </row>
    <row r="118" spans="1:19" ht="12" hidden="1" customHeight="1" outlineLevel="2" x14ac:dyDescent="0.2">
      <c r="A118" s="35"/>
      <c r="B118" s="524" t="str">
        <f>IF(ISBLANK(B45), " ", B45)</f>
        <v xml:space="preserve"> </v>
      </c>
      <c r="C118" s="525"/>
      <c r="D118" s="504"/>
      <c r="E118" s="502"/>
      <c r="F118" s="505"/>
      <c r="G118" s="495"/>
      <c r="H118" s="496"/>
      <c r="I118" s="495" t="str">
        <f>IF(H118="","",IF(H118&lt;=(-0.3),"Starke Verringerung",IF(H118&lt;(-0.1),"Mäßige Verringerung",IF(H118&lt;(-0.02),"Leichte Verringerung",IF(H118&lt;(0.02),"Keine Veränderung",IF(H118&lt;0.1,"Leichter Anstieg",IF(H118&lt;0.3,"Mäßiger Anstieg",IF(H118&gt;=0.3,IF(H118="0%","Keine Veränderung","Starker Anstieg")))))))))</f>
        <v/>
      </c>
      <c r="J118" s="494"/>
      <c r="K118" s="506"/>
      <c r="L118" s="35"/>
      <c r="M118" s="129"/>
      <c r="O118" s="204"/>
      <c r="S118" s="203"/>
    </row>
    <row r="119" spans="1:19" ht="12" hidden="1" customHeight="1" outlineLevel="2" x14ac:dyDescent="0.25">
      <c r="A119" s="35"/>
      <c r="B119" s="179"/>
      <c r="C119" s="179"/>
      <c r="D119" s="208"/>
      <c r="E119" s="208"/>
      <c r="F119" s="190"/>
      <c r="G119" s="207"/>
      <c r="H119" s="214"/>
      <c r="I119" s="207"/>
      <c r="J119" s="215"/>
      <c r="K119" s="506"/>
      <c r="L119" s="35"/>
      <c r="M119" s="129"/>
      <c r="O119" s="204"/>
      <c r="S119" s="203"/>
    </row>
    <row r="120" spans="1:19" ht="12" hidden="1" customHeight="1" outlineLevel="2" x14ac:dyDescent="0.2">
      <c r="A120" s="35"/>
      <c r="B120" s="508" t="str">
        <f>B57</f>
        <v xml:space="preserve">Art der Exposition von </v>
      </c>
      <c r="C120" s="512"/>
      <c r="D120" s="499" t="s">
        <v>81</v>
      </c>
      <c r="E120" s="499" t="s">
        <v>81</v>
      </c>
      <c r="F120" s="208"/>
      <c r="G120" s="495"/>
      <c r="H120" s="190"/>
      <c r="I120" s="207"/>
      <c r="J120" s="494"/>
      <c r="K120" s="506"/>
      <c r="L120" s="35"/>
      <c r="M120" s="129"/>
      <c r="O120" s="204"/>
      <c r="S120" s="203"/>
    </row>
    <row r="121" spans="1:19" ht="12" hidden="1" customHeight="1" outlineLevel="2" x14ac:dyDescent="0.2">
      <c r="A121" s="35"/>
      <c r="B121" s="510" t="str">
        <f>IF(ISBLANK(B47), " ", B47)</f>
        <v xml:space="preserve"> </v>
      </c>
      <c r="C121" s="511"/>
      <c r="D121" s="500"/>
      <c r="E121" s="500"/>
      <c r="F121" s="208"/>
      <c r="G121" s="495"/>
      <c r="H121" s="190"/>
      <c r="I121" s="207"/>
      <c r="J121" s="494"/>
      <c r="K121" s="506"/>
      <c r="L121" s="35"/>
      <c r="M121" s="129"/>
      <c r="O121" s="204"/>
      <c r="S121" s="203"/>
    </row>
    <row r="122" spans="1:19" ht="12" hidden="1" customHeight="1" outlineLevel="2" x14ac:dyDescent="0.2">
      <c r="A122" s="35"/>
      <c r="B122" s="35"/>
      <c r="C122" s="35"/>
      <c r="D122" s="190"/>
      <c r="E122" s="190"/>
      <c r="F122" s="190"/>
      <c r="G122" s="207"/>
      <c r="H122" s="190"/>
      <c r="I122" s="207"/>
      <c r="J122" s="210"/>
      <c r="K122" s="506"/>
      <c r="L122" s="35"/>
      <c r="M122" s="129"/>
      <c r="O122" s="204"/>
      <c r="S122" s="203"/>
    </row>
    <row r="123" spans="1:19" ht="51" hidden="1" customHeight="1" outlineLevel="2" x14ac:dyDescent="0.2">
      <c r="A123" s="35"/>
      <c r="B123" s="508" t="str">
        <f>B60</f>
        <v>Expositionsniveau (z.B. Konzentration der Schadstoffe in der Luft) von</v>
      </c>
      <c r="C123" s="512"/>
      <c r="D123" s="503"/>
      <c r="E123" s="501"/>
      <c r="F123" s="505" t="s">
        <v>81</v>
      </c>
      <c r="G123" s="495">
        <f>-(D123-E123)</f>
        <v>0</v>
      </c>
      <c r="H123" s="496">
        <f>IF(AND(G123&gt;1,D123=0),MIN(IF(ISERROR(E123/D123),G123,IF(E123/D123=0,G123,IF(G123=0,"0%",(E123/D123)-1))),1),IF(AND(G123&lt;-1,E123=0),MAX(IF(ISERROR(E123/D123),G123,IF(E123/D123=0,G123,IF(G123=0,"0%",(E123/D123)-1))),-1),IF(ISERROR(E123/D123),G123,IF(E123/D123=0,G123,IF(G123=0,"0%",(E123/D123)-1)))))</f>
        <v>0</v>
      </c>
      <c r="I123" s="495" t="str">
        <f>IF(H123="","",IF(H123&lt;=(-0.3),"Starke Verringerung",IF(H123&lt;(-0.1),"Mäßige Verringerung",IF(H123&lt;(-0.02),"Leichte Verringerung",IF(H123&lt;(0.02),"Keine Veränderung",IF(H123&lt;0.1,"Leichter Anstieg",IF(H123&lt;0.3,"Mäßiger Anstieg",IF(H123&gt;=0.3,IF(H123="0%","Keine Veränderung","Starker Anstieg")))))))))</f>
        <v>Keine Veränderung</v>
      </c>
      <c r="J123" s="494"/>
      <c r="K123" s="506"/>
      <c r="L123" s="35"/>
      <c r="M123" s="129"/>
      <c r="O123" s="204"/>
      <c r="S123" s="203"/>
    </row>
    <row r="124" spans="1:19" ht="12" hidden="1" customHeight="1" outlineLevel="2" x14ac:dyDescent="0.2">
      <c r="A124" s="35"/>
      <c r="B124" s="510" t="str">
        <f>IF(ISBLANK(B47), " ", B47)</f>
        <v xml:space="preserve"> </v>
      </c>
      <c r="C124" s="511"/>
      <c r="D124" s="504"/>
      <c r="E124" s="502"/>
      <c r="F124" s="505"/>
      <c r="G124" s="495"/>
      <c r="H124" s="496"/>
      <c r="I124" s="495" t="str">
        <f>IF(H124="","",IF(H124&lt;=(-0.3),"Starke Verringerung",IF(H124&lt;(-0.1),"Mäßige Verringerung",IF(H124&lt;(-0.02),"Leichte Verringerung",IF(H124&lt;(0.02),"Keine Veränderung",IF(H124&lt;0.1,"Leichter Anstieg",IF(H124&lt;0.3,"Mäßiger Anstieg",IF(H124&gt;=0.3,IF(H124="0%","Keine Veränderung","Starker Anstieg")))))))))</f>
        <v/>
      </c>
      <c r="J124" s="494"/>
      <c r="K124" s="506"/>
      <c r="L124" s="35"/>
      <c r="M124" s="129"/>
      <c r="O124" s="204"/>
      <c r="S124" s="203"/>
    </row>
    <row r="125" spans="1:19" ht="12" hidden="1" customHeight="1" outlineLevel="2" x14ac:dyDescent="0.2">
      <c r="A125" s="35"/>
      <c r="B125" s="35"/>
      <c r="C125" s="35"/>
      <c r="D125" s="128"/>
      <c r="E125" s="213"/>
      <c r="F125" s="190"/>
      <c r="G125" s="207"/>
      <c r="H125" s="190"/>
      <c r="I125" s="207"/>
      <c r="J125" s="210"/>
      <c r="K125" s="506"/>
      <c r="L125" s="35"/>
      <c r="M125" s="129"/>
      <c r="O125" s="204"/>
      <c r="S125" s="203"/>
    </row>
    <row r="126" spans="1:19" ht="12" hidden="1" customHeight="1" outlineLevel="2" x14ac:dyDescent="0.2">
      <c r="A126" s="35"/>
      <c r="B126" s="508" t="str">
        <f>B63</f>
        <v>Expositionsdauer von</v>
      </c>
      <c r="C126" s="509"/>
      <c r="D126" s="503"/>
      <c r="E126" s="501"/>
      <c r="F126" s="505" t="s">
        <v>81</v>
      </c>
      <c r="G126" s="495">
        <f>-(D126-E126)</f>
        <v>0</v>
      </c>
      <c r="H126" s="496">
        <f>IF(AND(G126&gt;1,D126=0),MIN(IF(ISERROR(E126/D126),G126,IF(E126/D126=0,G126,IF(G126=0,"0%",(E126/D126)-1))),1),IF(AND(G126&lt;-1,E126=0),MAX(IF(ISERROR(E126/D126),G126,IF(E126/D126=0,G126,IF(G126=0,"0%",(E126/D126)-1))),-1),IF(ISERROR(E126/D126),G126,IF(E126/D126=0,G126,IF(G126=0,"0%",(E126/D126)-1)))))</f>
        <v>0</v>
      </c>
      <c r="I126" s="495" t="str">
        <f>IF(H126="","",IF(H126&lt;=(-0.3),"Starke Verringerung",IF(H126&lt;(-0.1),"Mäßige Verringerung",IF(H126&lt;(-0.02),"Leichte Verringerung",IF(H126&lt;(0.02),"Keine Veränderung",IF(H126&lt;0.1,"Leichter Anstieg",IF(H126&lt;0.3,"Mäßiger Anstieg",IF(H126&gt;=0.3,IF(H126="0%","Keine Veränderung","Starker Anstieg")))))))))</f>
        <v>Keine Veränderung</v>
      </c>
      <c r="J126" s="494"/>
      <c r="K126" s="506"/>
      <c r="L126" s="35"/>
      <c r="M126" s="129"/>
      <c r="O126" s="204"/>
      <c r="S126" s="203"/>
    </row>
    <row r="127" spans="1:19" ht="12" hidden="1" customHeight="1" outlineLevel="2" x14ac:dyDescent="0.2">
      <c r="A127" s="35"/>
      <c r="B127" s="510" t="str">
        <f>IF(ISBLANK(B47), " ", B47)</f>
        <v xml:space="preserve"> </v>
      </c>
      <c r="C127" s="511"/>
      <c r="D127" s="504"/>
      <c r="E127" s="502"/>
      <c r="F127" s="505"/>
      <c r="G127" s="495"/>
      <c r="H127" s="496"/>
      <c r="I127" s="495" t="str">
        <f>IF(H127="","",IF(H127&lt;=(-0.3),"Starke Verringerung",IF(H127&lt;(-0.1),"Mäßige Verringerung",IF(H127&lt;(-0.02),"Leichte Verringerung",IF(H127&lt;(0.02),"Keine Veränderung",IF(H127&lt;0.1,"Leichter Anstieg",IF(H127&lt;0.3,"Mäßiger Anstieg",IF(H127&gt;=0.3,IF(H127="0%","Keine Veränderung","Starker Anstieg")))))))))</f>
        <v/>
      </c>
      <c r="J127" s="494"/>
      <c r="K127" s="506"/>
      <c r="L127" s="35"/>
      <c r="M127" s="129"/>
      <c r="O127" s="204"/>
      <c r="S127" s="203"/>
    </row>
    <row r="128" spans="1:19" ht="12" hidden="1" customHeight="1" outlineLevel="2" x14ac:dyDescent="0.25">
      <c r="A128" s="35"/>
      <c r="B128" s="179"/>
      <c r="C128" s="179"/>
      <c r="D128" s="208"/>
      <c r="E128" s="208"/>
      <c r="F128" s="190"/>
      <c r="G128" s="207"/>
      <c r="H128" s="214"/>
      <c r="I128" s="207"/>
      <c r="J128" s="215"/>
      <c r="K128" s="506"/>
      <c r="L128" s="35"/>
      <c r="M128" s="129"/>
      <c r="O128" s="204"/>
      <c r="S128" s="203"/>
    </row>
    <row r="129" spans="1:19" ht="12" hidden="1" customHeight="1" outlineLevel="2" x14ac:dyDescent="0.2">
      <c r="A129" s="35"/>
      <c r="B129" s="508" t="str">
        <f>B57</f>
        <v xml:space="preserve">Art der Exposition von </v>
      </c>
      <c r="C129" s="512"/>
      <c r="D129" s="499" t="s">
        <v>81</v>
      </c>
      <c r="E129" s="499" t="s">
        <v>81</v>
      </c>
      <c r="F129" s="208"/>
      <c r="G129" s="495"/>
      <c r="H129" s="190"/>
      <c r="I129" s="207"/>
      <c r="J129" s="494"/>
      <c r="K129" s="506"/>
      <c r="L129" s="35"/>
      <c r="M129" s="129"/>
      <c r="O129" s="204"/>
      <c r="S129" s="203"/>
    </row>
    <row r="130" spans="1:19" ht="12" hidden="1" customHeight="1" outlineLevel="2" x14ac:dyDescent="0.2">
      <c r="A130" s="35"/>
      <c r="B130" s="510" t="str">
        <f>IF(ISBLANK(B49), " ", B49)</f>
        <v xml:space="preserve"> </v>
      </c>
      <c r="C130" s="511"/>
      <c r="D130" s="500"/>
      <c r="E130" s="500"/>
      <c r="F130" s="208"/>
      <c r="G130" s="495"/>
      <c r="H130" s="190"/>
      <c r="I130" s="207"/>
      <c r="J130" s="494"/>
      <c r="K130" s="506"/>
      <c r="L130" s="35"/>
      <c r="M130" s="129"/>
      <c r="O130" s="204"/>
      <c r="S130" s="203"/>
    </row>
    <row r="131" spans="1:19" ht="12" hidden="1" customHeight="1" outlineLevel="2" x14ac:dyDescent="0.2">
      <c r="A131" s="35"/>
      <c r="B131" s="35"/>
      <c r="C131" s="35"/>
      <c r="D131" s="190"/>
      <c r="E131" s="190"/>
      <c r="F131" s="190"/>
      <c r="G131" s="207"/>
      <c r="H131" s="190"/>
      <c r="I131" s="207"/>
      <c r="J131" s="210"/>
      <c r="K131" s="506"/>
      <c r="L131" s="35"/>
      <c r="M131" s="217"/>
      <c r="O131" s="204"/>
      <c r="S131" s="203"/>
    </row>
    <row r="132" spans="1:19" ht="51" hidden="1" customHeight="1" outlineLevel="2" x14ac:dyDescent="0.2">
      <c r="A132" s="35"/>
      <c r="B132" s="508" t="str">
        <f>B60</f>
        <v>Expositionsniveau (z.B. Konzentration der Schadstoffe in der Luft) von</v>
      </c>
      <c r="C132" s="512"/>
      <c r="D132" s="503"/>
      <c r="E132" s="501"/>
      <c r="F132" s="505" t="s">
        <v>81</v>
      </c>
      <c r="G132" s="495">
        <f>-(D132-E132)</f>
        <v>0</v>
      </c>
      <c r="H132" s="496">
        <f>IF(AND(G132&gt;1,D132=0),MIN(IF(ISERROR(E132/D132),G132,IF(E132/D132=0,G132,IF(G132=0,"0%",(E132/D132)-1))),1),IF(AND(G132&lt;-1,E132=0),MAX(IF(ISERROR(E132/D132),G132,IF(E132/D132=0,G132,IF(G132=0,"0%",(E132/D132)-1))),-1),IF(ISERROR(E132/D132),G132,IF(E132/D132=0,G132,IF(G132=0,"0%",(E132/D132)-1)))))</f>
        <v>0</v>
      </c>
      <c r="I132" s="495" t="str">
        <f>IF(H132="","",IF(H132&lt;=(-0.3),"Starke Verringerung",IF(H132&lt;(-0.1),"Mäßige Verringerung",IF(H132&lt;(-0.02),"Leichte Verringerung",IF(H132&lt;(0.02),"Keine Veränderung",IF(H132&lt;0.1,"Leichter Anstieg",IF(H132&lt;0.3,"Mäßiger Anstieg",IF(H132&gt;=0.3,IF(H132="0%","Keine Veränderung","Starker Anstieg")))))))))</f>
        <v>Keine Veränderung</v>
      </c>
      <c r="J132" s="494"/>
      <c r="K132" s="506"/>
      <c r="L132" s="35"/>
      <c r="M132" s="129"/>
      <c r="O132" s="204"/>
      <c r="S132" s="203"/>
    </row>
    <row r="133" spans="1:19" ht="12" hidden="1" customHeight="1" outlineLevel="2" x14ac:dyDescent="0.2">
      <c r="A133" s="35"/>
      <c r="B133" s="513" t="str">
        <f>IF(ISBLANK(B49), " ", B49)</f>
        <v xml:space="preserve"> </v>
      </c>
      <c r="C133" s="514"/>
      <c r="D133" s="504"/>
      <c r="E133" s="502"/>
      <c r="F133" s="505"/>
      <c r="G133" s="495"/>
      <c r="H133" s="496"/>
      <c r="I133" s="495" t="str">
        <f>IF(H133="","",IF(H133&lt;=(-0.3),"Starke Verringerung",IF(H133&lt;(-0.1),"Mäßige Verringerung",IF(H133&lt;(-0.02),"Leichte Verringerung",IF(H133&lt;(0.02),"Keine Veränderung",IF(H133&lt;0.1,"Leichter Anstieg",IF(H133&lt;0.3,"Mäßiger Anstieg",IF(H133&gt;=0.3,IF(H133="0%","Keine Veränderung","Starker Anstieg")))))))))</f>
        <v/>
      </c>
      <c r="J133" s="494"/>
      <c r="K133" s="506"/>
      <c r="L133" s="35"/>
      <c r="M133" s="129"/>
      <c r="O133" s="204"/>
      <c r="S133" s="203"/>
    </row>
    <row r="134" spans="1:19" ht="12" hidden="1" customHeight="1" outlineLevel="2" x14ac:dyDescent="0.2">
      <c r="A134" s="35"/>
      <c r="B134" s="35"/>
      <c r="C134" s="35"/>
      <c r="D134" s="128"/>
      <c r="E134" s="213"/>
      <c r="F134" s="190"/>
      <c r="G134" s="207"/>
      <c r="H134" s="190"/>
      <c r="I134" s="207"/>
      <c r="J134" s="210"/>
      <c r="K134" s="506"/>
      <c r="L134" s="35"/>
      <c r="M134" s="129"/>
      <c r="O134" s="204"/>
      <c r="S134" s="203"/>
    </row>
    <row r="135" spans="1:19" ht="12" hidden="1" customHeight="1" outlineLevel="2" x14ac:dyDescent="0.2">
      <c r="A135" s="35"/>
      <c r="B135" s="508" t="str">
        <f>B63</f>
        <v>Expositionsdauer von</v>
      </c>
      <c r="C135" s="509"/>
      <c r="D135" s="503"/>
      <c r="E135" s="501"/>
      <c r="F135" s="505" t="s">
        <v>81</v>
      </c>
      <c r="G135" s="495">
        <f>-(D135-E135)</f>
        <v>0</v>
      </c>
      <c r="H135" s="496">
        <f>IF(AND(G135&gt;1,D135=0),MIN(IF(ISERROR(E135/D135),G135,IF(E135/D135=0,G135,IF(G135=0,"0%",(E135/D135)-1))),1),IF(AND(G135&lt;-1,E135=0),MAX(IF(ISERROR(E135/D135),G135,IF(E135/D135=0,G135,IF(G135=0,"0%",(E135/D135)-1))),-1),IF(ISERROR(E135/D135),G135,IF(E135/D135=0,G135,IF(G135=0,"0%",(E135/D135)-1)))))</f>
        <v>0</v>
      </c>
      <c r="I135" s="495" t="str">
        <f>IF(H135="","",IF(H135&lt;=(-0.3),"Starke Verringerung",IF(H135&lt;(-0.1),"Mäßige Verringerung",IF(H135&lt;(-0.02),"Leichte Verringerung",IF(H135&lt;(0.02),"Keine Veränderung",IF(H135&lt;0.1,"Leichter Anstieg",IF(H135&lt;0.3,"Mäßiger Anstieg",IF(H135&gt;=0.3,IF(H135="0%","Keine Veränderung","Starker Anstieg")))))))))</f>
        <v>Keine Veränderung</v>
      </c>
      <c r="J135" s="494"/>
      <c r="K135" s="506"/>
      <c r="L135" s="35"/>
      <c r="M135" s="129"/>
      <c r="O135" s="204"/>
      <c r="S135" s="203"/>
    </row>
    <row r="136" spans="1:19" ht="12" hidden="1" customHeight="1" outlineLevel="2" x14ac:dyDescent="0.2">
      <c r="A136" s="35"/>
      <c r="B136" s="524" t="str">
        <f>IF(ISBLANK(B49), " ", B49)</f>
        <v xml:space="preserve"> </v>
      </c>
      <c r="C136" s="525"/>
      <c r="D136" s="504"/>
      <c r="E136" s="502"/>
      <c r="F136" s="505"/>
      <c r="G136" s="495"/>
      <c r="H136" s="496"/>
      <c r="I136" s="495" t="str">
        <f>IF(H136="","",IF(H136&lt;=(-0.3),"Starke Verringerung",IF(H136&lt;(-0.1),"Mäßige Verringerung",IF(H136&lt;(-0.02),"Leichte Verringerung",IF(H136&lt;(0.02),"Keine Veränderung",IF(H136&lt;0.1,"Leichter Anstieg",IF(H136&lt;0.3,"Mäßiger Anstieg",IF(H136&gt;=0.3,IF(H136="0%","Keine Veränderung","Starker Anstieg")))))))))</f>
        <v/>
      </c>
      <c r="J136" s="494"/>
      <c r="K136" s="506"/>
      <c r="L136" s="35"/>
      <c r="M136" s="129"/>
      <c r="O136" s="204"/>
      <c r="S136" s="203"/>
    </row>
    <row r="137" spans="1:19" ht="12" hidden="1" customHeight="1" outlineLevel="2" x14ac:dyDescent="0.25">
      <c r="A137" s="35"/>
      <c r="B137" s="179"/>
      <c r="C137" s="179"/>
      <c r="D137" s="208"/>
      <c r="E137" s="208"/>
      <c r="F137" s="190"/>
      <c r="G137" s="207"/>
      <c r="H137" s="214"/>
      <c r="I137" s="207"/>
      <c r="J137" s="215"/>
      <c r="K137" s="506"/>
      <c r="L137" s="35"/>
      <c r="M137" s="129"/>
      <c r="O137" s="204"/>
      <c r="S137" s="203"/>
    </row>
    <row r="138" spans="1:19" ht="12" hidden="1" customHeight="1" outlineLevel="2" x14ac:dyDescent="0.2">
      <c r="A138" s="35"/>
      <c r="B138" s="508" t="str">
        <f>B57</f>
        <v xml:space="preserve">Art der Exposition von </v>
      </c>
      <c r="C138" s="512"/>
      <c r="D138" s="499" t="s">
        <v>81</v>
      </c>
      <c r="E138" s="499" t="s">
        <v>81</v>
      </c>
      <c r="F138" s="208"/>
      <c r="G138" s="495"/>
      <c r="H138" s="190"/>
      <c r="I138" s="207"/>
      <c r="J138" s="494"/>
      <c r="K138" s="506"/>
      <c r="L138" s="35"/>
      <c r="M138" s="129"/>
      <c r="O138" s="204"/>
      <c r="S138" s="203"/>
    </row>
    <row r="139" spans="1:19" ht="12" hidden="1" customHeight="1" outlineLevel="2" x14ac:dyDescent="0.2">
      <c r="A139" s="35"/>
      <c r="B139" s="510" t="str">
        <f>IF(ISBLANK(B51), " ", B51)</f>
        <v xml:space="preserve"> </v>
      </c>
      <c r="C139" s="511"/>
      <c r="D139" s="500"/>
      <c r="E139" s="500"/>
      <c r="F139" s="208"/>
      <c r="G139" s="495"/>
      <c r="H139" s="190"/>
      <c r="I139" s="207"/>
      <c r="J139" s="494"/>
      <c r="K139" s="506"/>
      <c r="L139" s="35"/>
      <c r="M139" s="129"/>
      <c r="O139" s="204"/>
      <c r="S139" s="203"/>
    </row>
    <row r="140" spans="1:19" ht="12" hidden="1" customHeight="1" outlineLevel="2" x14ac:dyDescent="0.2">
      <c r="A140" s="35"/>
      <c r="B140" s="35"/>
      <c r="C140" s="35"/>
      <c r="D140" s="190"/>
      <c r="E140" s="190"/>
      <c r="F140" s="190"/>
      <c r="G140" s="207"/>
      <c r="H140" s="190"/>
      <c r="I140" s="207"/>
      <c r="J140" s="210"/>
      <c r="K140" s="506"/>
      <c r="L140" s="35"/>
      <c r="M140" s="129"/>
      <c r="O140" s="204"/>
      <c r="S140" s="203"/>
    </row>
    <row r="141" spans="1:19" ht="51" hidden="1" customHeight="1" outlineLevel="2" x14ac:dyDescent="0.2">
      <c r="A141" s="35"/>
      <c r="B141" s="508" t="str">
        <f>B60</f>
        <v>Expositionsniveau (z.B. Konzentration der Schadstoffe in der Luft) von</v>
      </c>
      <c r="C141" s="512"/>
      <c r="D141" s="503"/>
      <c r="E141" s="501"/>
      <c r="F141" s="505" t="s">
        <v>81</v>
      </c>
      <c r="G141" s="495">
        <f>-(D141-E141)</f>
        <v>0</v>
      </c>
      <c r="H141" s="496">
        <f>IF(AND(G141&gt;1,D141=0),MIN(IF(ISERROR(E141/D141),G141,IF(E141/D141=0,G141,IF(G141=0,"0%",(E141/D141)-1))),1),IF(AND(G141&lt;-1,E141=0),MAX(IF(ISERROR(E141/D141),G141,IF(E141/D141=0,G141,IF(G141=0,"0%",(E141/D141)-1))),-1),IF(ISERROR(E141/D141),G141,IF(E141/D141=0,G141,IF(G141=0,"0%",(E141/D141)-1)))))</f>
        <v>0</v>
      </c>
      <c r="I141" s="495" t="str">
        <f>IF(H141="","",IF(H141&lt;=(-0.3),"Starke Verringerung",IF(H141&lt;(-0.1),"Mäßige Verringerung",IF(H141&lt;(-0.02),"Leichte Verringerung",IF(H141&lt;(0.02),"Keine Veränderung",IF(H141&lt;0.1,"Leichter Anstieg",IF(H141&lt;0.3,"Mäßiger Anstieg",IF(H141&gt;=0.3,IF(H141="0%","Keine Veränderung","Starker Anstieg")))))))))</f>
        <v>Keine Veränderung</v>
      </c>
      <c r="J141" s="494"/>
      <c r="K141" s="506"/>
      <c r="L141" s="35"/>
      <c r="M141" s="129"/>
      <c r="O141" s="204"/>
      <c r="S141" s="203"/>
    </row>
    <row r="142" spans="1:19" ht="12" hidden="1" customHeight="1" outlineLevel="2" x14ac:dyDescent="0.2">
      <c r="A142" s="35"/>
      <c r="B142" s="513" t="str">
        <f>IF(ISBLANK(B51), " ", B51)</f>
        <v xml:space="preserve"> </v>
      </c>
      <c r="C142" s="514"/>
      <c r="D142" s="504"/>
      <c r="E142" s="502"/>
      <c r="F142" s="505"/>
      <c r="G142" s="495"/>
      <c r="H142" s="496"/>
      <c r="I142" s="495" t="str">
        <f>IF(H142="","",IF(H142&lt;=(-0.3),"Starke Verringerung",IF(H142&lt;(-0.1),"Mäßige Verringerung",IF(H142&lt;(-0.02),"Leichte Verringerung",IF(H142&lt;(0.02),"Keine Veränderung",IF(H142&lt;0.1,"Leichter Anstieg",IF(H142&lt;0.3,"Mäßiger Anstieg",IF(H142&gt;=0.3,IF(H142="0%","Keine Veränderung","Starker Anstieg")))))))))</f>
        <v/>
      </c>
      <c r="J142" s="494"/>
      <c r="K142" s="506"/>
      <c r="L142" s="35"/>
      <c r="M142" s="129"/>
      <c r="O142" s="204"/>
      <c r="S142" s="203"/>
    </row>
    <row r="143" spans="1:19" ht="12" hidden="1" customHeight="1" outlineLevel="2" x14ac:dyDescent="0.2">
      <c r="A143" s="35"/>
      <c r="B143" s="35"/>
      <c r="C143" s="35"/>
      <c r="D143" s="128"/>
      <c r="E143" s="213"/>
      <c r="F143" s="190"/>
      <c r="G143" s="207"/>
      <c r="H143" s="190"/>
      <c r="I143" s="207"/>
      <c r="J143" s="210"/>
      <c r="K143" s="506"/>
      <c r="L143" s="35"/>
      <c r="M143" s="129"/>
      <c r="O143" s="204"/>
      <c r="S143" s="203"/>
    </row>
    <row r="144" spans="1:19" ht="12" hidden="1" customHeight="1" outlineLevel="2" x14ac:dyDescent="0.2">
      <c r="A144" s="35"/>
      <c r="B144" s="508" t="str">
        <f>B63</f>
        <v>Expositionsdauer von</v>
      </c>
      <c r="C144" s="509"/>
      <c r="D144" s="503"/>
      <c r="E144" s="501"/>
      <c r="F144" s="505" t="s">
        <v>81</v>
      </c>
      <c r="G144" s="495">
        <f>-(D144-E144)</f>
        <v>0</v>
      </c>
      <c r="H144" s="496">
        <f>IF(AND(G144&gt;1,D144=0),MIN(IF(ISERROR(E144/D144),G144,IF(E144/D144=0,G144,IF(G144=0,"0%",(E144/D144)-1))),1),IF(AND(G144&lt;-1,E144=0),MAX(IF(ISERROR(E144/D144),G144,IF(E144/D144=0,G144,IF(G144=0,"0%",(E144/D144)-1))),-1),IF(ISERROR(E144/D144),G144,IF(E144/D144=0,G144,IF(G144=0,"0%",(E144/D144)-1)))))</f>
        <v>0</v>
      </c>
      <c r="I144" s="495" t="str">
        <f>IF(H144="","",IF(H144&lt;=(-0.3),"Starke Verringerung",IF(H144&lt;(-0.1),"Mäßige Verringerung",IF(H144&lt;(-0.02),"Leichte Verringerung",IF(H144&lt;(0.02),"Keine Veränderung",IF(H144&lt;0.1,"Leichter Anstieg",IF(H144&lt;0.3,"Mäßiger Anstieg",IF(H144&gt;=0.3,IF(H144="0%","Keine Veränderung","Starker Anstieg")))))))))</f>
        <v>Keine Veränderung</v>
      </c>
      <c r="J144" s="494"/>
      <c r="K144" s="506"/>
      <c r="L144" s="35"/>
      <c r="M144" s="129"/>
      <c r="O144" s="204"/>
      <c r="S144" s="203"/>
    </row>
    <row r="145" spans="1:20" ht="12" hidden="1" customHeight="1" outlineLevel="2" x14ac:dyDescent="0.2">
      <c r="A145" s="35"/>
      <c r="B145" s="524" t="str">
        <f>IF(ISBLANK(B51), " ", B51)</f>
        <v xml:space="preserve"> </v>
      </c>
      <c r="C145" s="525"/>
      <c r="D145" s="504"/>
      <c r="E145" s="502"/>
      <c r="F145" s="505"/>
      <c r="G145" s="495"/>
      <c r="H145" s="496"/>
      <c r="I145" s="495" t="str">
        <f>IF(H145="","",IF(H145&lt;=(-0.3),"Starke Verringerung",IF(H145&lt;(-0.1),"Mäßige Verringerung",IF(H145&lt;(-0.02),"Leichte Verringerung",IF(H145&lt;(0.02),"Keine Veränderung",IF(H145&lt;0.1,"Leichter Anstieg",IF(H145&lt;0.3,"Mäßiger Anstieg",IF(H145&gt;=0.3,IF(H145="0%","Keine Veränderung","Starker Anstieg")))))))))</f>
        <v/>
      </c>
      <c r="J145" s="494"/>
      <c r="K145" s="506"/>
      <c r="L145" s="35"/>
      <c r="M145" s="129"/>
      <c r="O145" s="204"/>
      <c r="S145" s="203"/>
    </row>
    <row r="146" spans="1:20" ht="12" hidden="1" customHeight="1" outlineLevel="1" collapsed="1" x14ac:dyDescent="0.2">
      <c r="A146" s="35"/>
      <c r="B146" s="35"/>
      <c r="C146" s="35"/>
      <c r="D146" s="128"/>
      <c r="E146" s="213"/>
      <c r="F146" s="190"/>
      <c r="G146" s="207"/>
      <c r="H146" s="190"/>
      <c r="I146" s="207"/>
      <c r="J146" s="210"/>
      <c r="K146" s="506"/>
      <c r="L146" s="35"/>
      <c r="M146" s="129"/>
      <c r="O146" s="204"/>
      <c r="S146" s="203"/>
    </row>
    <row r="147" spans="1:20" ht="141.75" hidden="1" customHeight="1" outlineLevel="1" x14ac:dyDescent="0.2">
      <c r="A147" s="35"/>
      <c r="B147" s="548" t="s">
        <v>230</v>
      </c>
      <c r="C147" s="548"/>
      <c r="D147" s="218"/>
      <c r="E147" s="219"/>
      <c r="F147" s="190"/>
      <c r="G147" s="190"/>
      <c r="H147" s="209"/>
      <c r="I147" s="207"/>
      <c r="J147" s="220"/>
      <c r="K147" s="506"/>
      <c r="L147" s="35"/>
      <c r="M147" s="129"/>
      <c r="O147" s="204"/>
      <c r="S147" s="203"/>
    </row>
    <row r="148" spans="1:20" ht="12" hidden="1" customHeight="1" outlineLevel="1" x14ac:dyDescent="0.25">
      <c r="A148" s="35"/>
      <c r="B148" s="179"/>
      <c r="C148" s="179"/>
      <c r="D148" s="188"/>
      <c r="E148" s="188"/>
      <c r="F148" s="128"/>
      <c r="G148" s="128"/>
      <c r="H148" s="197"/>
      <c r="I148" s="128"/>
      <c r="J148" s="94"/>
      <c r="K148" s="35"/>
      <c r="L148" s="35"/>
      <c r="M148" s="129"/>
      <c r="O148" s="204"/>
      <c r="S148" s="203"/>
    </row>
    <row r="149" spans="1:20" ht="39" customHeight="1" collapsed="1" thickBot="1" x14ac:dyDescent="0.3">
      <c r="A149" s="95"/>
      <c r="B149" s="547" t="s">
        <v>201</v>
      </c>
      <c r="C149" s="547"/>
      <c r="D149" s="547"/>
      <c r="E149" s="547"/>
      <c r="F149" s="547"/>
      <c r="G149" s="175"/>
      <c r="H149" s="175"/>
      <c r="I149" s="175"/>
      <c r="J149" s="37"/>
      <c r="K149" s="35"/>
      <c r="L149" s="35"/>
      <c r="M149" s="129"/>
      <c r="O149" s="221"/>
      <c r="Q149" s="203"/>
      <c r="S149" s="202"/>
    </row>
    <row r="150" spans="1:20" hidden="1" outlineLevel="1" x14ac:dyDescent="0.2">
      <c r="A150" s="35"/>
      <c r="B150" s="35"/>
      <c r="C150" s="35"/>
      <c r="D150" s="175"/>
      <c r="E150" s="175"/>
      <c r="F150" s="175"/>
      <c r="G150" s="175"/>
      <c r="H150" s="175"/>
      <c r="I150" s="175"/>
      <c r="J150" s="37"/>
      <c r="K150" s="35"/>
      <c r="L150" s="35"/>
      <c r="M150" s="129"/>
      <c r="P150" s="203"/>
      <c r="R150" s="202"/>
      <c r="T150" s="204"/>
    </row>
    <row r="151" spans="1:20" hidden="1" outlineLevel="1" x14ac:dyDescent="0.2">
      <c r="A151" s="35"/>
      <c r="B151" s="35"/>
      <c r="C151" s="35"/>
      <c r="D151" s="175"/>
      <c r="E151" s="175" t="s">
        <v>7</v>
      </c>
      <c r="F151" s="175"/>
      <c r="G151" s="175"/>
      <c r="H151" s="175"/>
      <c r="I151" s="175"/>
      <c r="J151" s="36"/>
      <c r="K151" s="35"/>
      <c r="L151" s="35"/>
      <c r="M151" s="129"/>
      <c r="P151" s="203"/>
      <c r="R151" s="202"/>
      <c r="T151" s="204"/>
    </row>
    <row r="152" spans="1:20" ht="15.75" hidden="1" outlineLevel="1" thickBot="1" x14ac:dyDescent="0.3">
      <c r="A152" s="35"/>
      <c r="B152" s="400"/>
      <c r="C152" s="400"/>
      <c r="D152" s="194"/>
      <c r="E152" s="195"/>
      <c r="F152" s="170"/>
      <c r="G152" s="170"/>
      <c r="H152" s="170"/>
      <c r="I152" s="178"/>
      <c r="J152" s="63" t="s">
        <v>89</v>
      </c>
      <c r="K152" s="63" t="s">
        <v>187</v>
      </c>
      <c r="L152" s="35"/>
      <c r="M152" s="129"/>
      <c r="O152" s="203"/>
      <c r="Q152" s="202"/>
      <c r="S152" s="204"/>
    </row>
    <row r="153" spans="1:20" hidden="1" outlineLevel="1" x14ac:dyDescent="0.2">
      <c r="A153" s="35"/>
      <c r="B153" s="35"/>
      <c r="C153" s="35"/>
      <c r="D153" s="222"/>
      <c r="E153" s="208"/>
      <c r="F153" s="128"/>
      <c r="G153" s="128"/>
      <c r="H153" s="128"/>
      <c r="I153" s="190"/>
      <c r="J153" s="36"/>
      <c r="K153" s="168"/>
      <c r="L153" s="35"/>
      <c r="M153" s="129"/>
      <c r="P153" s="202"/>
      <c r="R153" s="204"/>
      <c r="T153" s="200"/>
    </row>
    <row r="154" spans="1:20" ht="19.5" hidden="1" customHeight="1" outlineLevel="1" x14ac:dyDescent="0.2">
      <c r="A154" s="35"/>
      <c r="B154" s="548" t="s">
        <v>179</v>
      </c>
      <c r="C154" s="553"/>
      <c r="D154" s="449" t="s">
        <v>81</v>
      </c>
      <c r="E154" s="450"/>
      <c r="F154" s="188"/>
      <c r="G154" s="128"/>
      <c r="H154" s="128"/>
      <c r="I154" s="190"/>
      <c r="J154" s="220"/>
      <c r="K154" s="475"/>
      <c r="L154" s="35"/>
      <c r="M154" s="129"/>
      <c r="O154" s="202"/>
      <c r="Q154" s="204"/>
      <c r="S154" s="200"/>
    </row>
    <row r="155" spans="1:20" hidden="1" outlineLevel="1" x14ac:dyDescent="0.2">
      <c r="A155" s="35"/>
      <c r="B155" s="223"/>
      <c r="C155" s="224"/>
      <c r="D155" s="158"/>
      <c r="E155" s="190"/>
      <c r="F155" s="188"/>
      <c r="G155" s="128"/>
      <c r="H155" s="128"/>
      <c r="I155" s="190"/>
      <c r="J155" s="225"/>
      <c r="K155" s="475"/>
      <c r="L155" s="35"/>
      <c r="M155" s="129"/>
      <c r="O155" s="202"/>
      <c r="Q155" s="204"/>
      <c r="S155" s="200"/>
    </row>
    <row r="156" spans="1:20" ht="168.75" hidden="1" customHeight="1" outlineLevel="1" x14ac:dyDescent="0.2">
      <c r="A156" s="35"/>
      <c r="B156" s="548" t="s">
        <v>231</v>
      </c>
      <c r="C156" s="549"/>
      <c r="D156" s="497"/>
      <c r="E156" s="498"/>
      <c r="F156" s="188"/>
      <c r="G156" s="128"/>
      <c r="H156" s="128"/>
      <c r="I156" s="190"/>
      <c r="J156" s="220"/>
      <c r="K156" s="475"/>
      <c r="L156" s="35"/>
      <c r="M156" s="129"/>
      <c r="O156" s="202"/>
      <c r="Q156" s="204"/>
      <c r="S156" s="200"/>
    </row>
    <row r="157" spans="1:20" hidden="1" outlineLevel="1" x14ac:dyDescent="0.2">
      <c r="A157" s="35"/>
      <c r="B157" s="35"/>
      <c r="C157" s="35"/>
      <c r="D157" s="175"/>
      <c r="E157" s="175"/>
      <c r="F157" s="175"/>
      <c r="G157" s="175"/>
      <c r="H157" s="175"/>
      <c r="I157" s="175"/>
      <c r="J157" s="175"/>
      <c r="K157" s="35"/>
      <c r="L157" s="35"/>
      <c r="M157" s="129"/>
      <c r="P157" s="204"/>
      <c r="R157" s="200"/>
    </row>
    <row r="158" spans="1:20" hidden="1" outlineLevel="1" x14ac:dyDescent="0.2">
      <c r="A158" s="35"/>
      <c r="B158" s="35"/>
      <c r="C158" s="35"/>
      <c r="D158" s="175"/>
      <c r="E158" s="175"/>
      <c r="F158" s="175"/>
      <c r="G158" s="175"/>
      <c r="H158" s="175"/>
      <c r="I158" s="175"/>
      <c r="J158" s="36"/>
      <c r="K158" s="35"/>
      <c r="L158" s="35"/>
      <c r="M158" s="129"/>
      <c r="P158" s="204"/>
      <c r="R158" s="200"/>
    </row>
    <row r="159" spans="1:20" ht="39" customHeight="1" collapsed="1" thickBot="1" x14ac:dyDescent="0.3">
      <c r="A159" s="95"/>
      <c r="B159" s="547" t="s">
        <v>202</v>
      </c>
      <c r="C159" s="547"/>
      <c r="D159" s="547"/>
      <c r="E159" s="547"/>
      <c r="F159" s="547"/>
      <c r="G159" s="175"/>
      <c r="H159" s="175"/>
      <c r="I159" s="175"/>
      <c r="J159" s="36"/>
      <c r="K159" s="35"/>
      <c r="L159" s="35"/>
      <c r="M159" s="129"/>
      <c r="P159" s="200"/>
    </row>
    <row r="160" spans="1:20" ht="12.75" hidden="1" customHeight="1" outlineLevel="1" x14ac:dyDescent="0.2">
      <c r="A160" s="35"/>
      <c r="B160" s="35"/>
      <c r="C160" s="35"/>
      <c r="D160" s="175"/>
      <c r="E160" s="175"/>
      <c r="F160" s="175"/>
      <c r="G160" s="175"/>
      <c r="H160" s="175"/>
      <c r="I160" s="175"/>
      <c r="J160" s="36"/>
      <c r="K160" s="35"/>
      <c r="L160" s="35"/>
      <c r="M160" s="129"/>
    </row>
    <row r="161" spans="1:13" ht="12.75" hidden="1" customHeight="1" outlineLevel="1" x14ac:dyDescent="0.2">
      <c r="A161" s="35"/>
      <c r="B161" s="35"/>
      <c r="C161" s="35"/>
      <c r="D161" s="175"/>
      <c r="E161" s="175"/>
      <c r="F161" s="175"/>
      <c r="G161" s="175"/>
      <c r="H161" s="175"/>
      <c r="I161" s="175"/>
      <c r="J161" s="36"/>
      <c r="K161" s="35"/>
      <c r="L161" s="35"/>
      <c r="M161" s="129"/>
    </row>
    <row r="162" spans="1:13" ht="15.75" hidden="1" customHeight="1" outlineLevel="1" thickBot="1" x14ac:dyDescent="0.3">
      <c r="A162" s="35"/>
      <c r="B162" s="400"/>
      <c r="C162" s="400"/>
      <c r="D162" s="194"/>
      <c r="E162" s="195"/>
      <c r="F162" s="170"/>
      <c r="G162" s="170"/>
      <c r="H162" s="170"/>
      <c r="I162" s="178"/>
      <c r="J162" s="63" t="s">
        <v>89</v>
      </c>
      <c r="K162" s="63" t="s">
        <v>187</v>
      </c>
      <c r="L162" s="35"/>
      <c r="M162" s="129"/>
    </row>
    <row r="163" spans="1:13" ht="12.75" hidden="1" customHeight="1" outlineLevel="1" x14ac:dyDescent="0.2">
      <c r="A163" s="35"/>
      <c r="B163" s="35"/>
      <c r="C163" s="35"/>
      <c r="D163" s="222"/>
      <c r="E163" s="208"/>
      <c r="F163" s="128"/>
      <c r="G163" s="128"/>
      <c r="H163" s="128"/>
      <c r="I163" s="190"/>
      <c r="J163" s="36"/>
      <c r="K163" s="168"/>
      <c r="L163" s="35"/>
      <c r="M163" s="129"/>
    </row>
    <row r="164" spans="1:13" ht="15" hidden="1" customHeight="1" outlineLevel="1" x14ac:dyDescent="0.2">
      <c r="A164" s="35"/>
      <c r="B164" s="441" t="s">
        <v>179</v>
      </c>
      <c r="C164" s="441"/>
      <c r="D164" s="449" t="s">
        <v>81</v>
      </c>
      <c r="E164" s="450"/>
      <c r="F164" s="188"/>
      <c r="G164" s="128"/>
      <c r="H164" s="128"/>
      <c r="I164" s="190"/>
      <c r="J164" s="198"/>
      <c r="K164" s="475"/>
      <c r="L164" s="35"/>
      <c r="M164" s="129"/>
    </row>
    <row r="165" spans="1:13" ht="15" hidden="1" customHeight="1" outlineLevel="1" x14ac:dyDescent="0.2">
      <c r="A165" s="35"/>
      <c r="B165" s="223"/>
      <c r="C165" s="224"/>
      <c r="D165" s="158"/>
      <c r="E165" s="190"/>
      <c r="F165" s="188"/>
      <c r="G165" s="128"/>
      <c r="H165" s="128"/>
      <c r="I165" s="190"/>
      <c r="J165" s="199"/>
      <c r="K165" s="475"/>
      <c r="L165" s="35"/>
      <c r="M165" s="129"/>
    </row>
    <row r="166" spans="1:13" ht="177.75" hidden="1" customHeight="1" outlineLevel="1" x14ac:dyDescent="0.2">
      <c r="A166" s="35"/>
      <c r="B166" s="441" t="s">
        <v>238</v>
      </c>
      <c r="C166" s="442"/>
      <c r="D166" s="497"/>
      <c r="E166" s="498"/>
      <c r="F166" s="188"/>
      <c r="G166" s="128"/>
      <c r="H166" s="128"/>
      <c r="I166" s="190"/>
      <c r="J166" s="198"/>
      <c r="K166" s="475"/>
      <c r="L166" s="35"/>
      <c r="M166" s="129"/>
    </row>
    <row r="167" spans="1:13" collapsed="1" x14ac:dyDescent="0.2">
      <c r="A167" s="35"/>
      <c r="B167" s="35"/>
      <c r="C167" s="35"/>
      <c r="D167" s="175"/>
      <c r="E167" s="175"/>
      <c r="F167" s="175"/>
      <c r="G167" s="175"/>
      <c r="H167" s="175"/>
      <c r="I167" s="175"/>
      <c r="J167" s="36"/>
      <c r="K167" s="35"/>
      <c r="L167" s="35"/>
      <c r="M167" s="129"/>
    </row>
    <row r="168" spans="1:13" x14ac:dyDescent="0.2">
      <c r="A168" s="35"/>
      <c r="B168" s="35"/>
      <c r="C168" s="35"/>
      <c r="D168" s="175"/>
      <c r="E168" s="175"/>
      <c r="F168" s="175"/>
      <c r="G168" s="175"/>
      <c r="H168" s="175"/>
      <c r="I168" s="175"/>
      <c r="J168" s="36"/>
      <c r="K168" s="35"/>
      <c r="L168" s="35"/>
      <c r="M168" s="129"/>
    </row>
    <row r="169" spans="1:13" x14ac:dyDescent="0.2">
      <c r="A169" s="35"/>
      <c r="B169" s="35"/>
      <c r="C169" s="35"/>
      <c r="D169" s="175"/>
      <c r="E169" s="175"/>
      <c r="F169" s="175"/>
      <c r="G169" s="175"/>
      <c r="H169" s="175"/>
      <c r="I169" s="175"/>
      <c r="J169" s="36"/>
      <c r="K169" s="35"/>
      <c r="L169" s="35"/>
      <c r="M169" s="129"/>
    </row>
    <row r="170" spans="1:13" x14ac:dyDescent="0.2">
      <c r="A170" s="35"/>
      <c r="B170" s="35"/>
      <c r="C170" s="35"/>
      <c r="D170" s="175"/>
      <c r="E170" s="175"/>
      <c r="F170" s="175"/>
      <c r="G170" s="175"/>
      <c r="H170" s="175"/>
      <c r="I170" s="175"/>
      <c r="J170" s="36"/>
      <c r="K170" s="35"/>
      <c r="L170" s="35"/>
      <c r="M170" s="129"/>
    </row>
    <row r="171" spans="1:13" x14ac:dyDescent="0.2">
      <c r="A171" s="35"/>
      <c r="B171" s="35"/>
      <c r="C171" s="35"/>
      <c r="D171" s="175"/>
      <c r="E171" s="175"/>
      <c r="F171" s="175"/>
      <c r="G171" s="175"/>
      <c r="H171" s="175"/>
      <c r="I171" s="175"/>
      <c r="J171" s="36"/>
      <c r="K171" s="35"/>
      <c r="L171" s="35"/>
      <c r="M171" s="129"/>
    </row>
    <row r="172" spans="1:13" ht="13.5" thickBot="1" x14ac:dyDescent="0.25">
      <c r="A172" s="35"/>
      <c r="B172" s="35"/>
      <c r="C172" s="35"/>
      <c r="D172" s="175"/>
      <c r="E172" s="175"/>
      <c r="F172" s="175"/>
      <c r="G172" s="175"/>
      <c r="H172" s="175"/>
      <c r="I172" s="175"/>
      <c r="J172" s="36"/>
      <c r="K172" s="35"/>
      <c r="L172" s="35"/>
      <c r="M172" s="129"/>
    </row>
    <row r="173" spans="1:13" x14ac:dyDescent="0.2">
      <c r="A173" s="226"/>
      <c r="B173" s="226"/>
      <c r="C173" s="226"/>
      <c r="D173" s="227"/>
      <c r="E173" s="227"/>
      <c r="F173" s="227"/>
      <c r="G173" s="227"/>
      <c r="H173" s="227"/>
      <c r="I173" s="227"/>
      <c r="J173" s="228"/>
      <c r="K173" s="226"/>
      <c r="L173" s="226"/>
    </row>
    <row r="185" spans="16:16" x14ac:dyDescent="0.2">
      <c r="P185" s="200"/>
    </row>
    <row r="187" spans="16:16" x14ac:dyDescent="0.2">
      <c r="P187" s="204"/>
    </row>
    <row r="189" spans="16:16" x14ac:dyDescent="0.2">
      <c r="P189" s="202"/>
    </row>
    <row r="191" spans="16:16" x14ac:dyDescent="0.2">
      <c r="P191" s="203"/>
    </row>
    <row r="193" spans="9:17" x14ac:dyDescent="0.2">
      <c r="P193" s="221"/>
      <c r="Q193" s="229"/>
    </row>
    <row r="195" spans="9:17" x14ac:dyDescent="0.2">
      <c r="P195" s="203"/>
    </row>
    <row r="197" spans="9:17" x14ac:dyDescent="0.2">
      <c r="P197" s="202"/>
    </row>
    <row r="199" spans="9:17" x14ac:dyDescent="0.2">
      <c r="P199" s="204"/>
    </row>
    <row r="201" spans="9:17" x14ac:dyDescent="0.2">
      <c r="P201" s="200"/>
    </row>
    <row r="202" spans="9:17" x14ac:dyDescent="0.2">
      <c r="I202" s="552"/>
      <c r="J202" s="552"/>
      <c r="K202" s="552"/>
      <c r="L202" s="552"/>
    </row>
  </sheetData>
  <mergeCells count="303">
    <mergeCell ref="D135:D136"/>
    <mergeCell ref="E135:E136"/>
    <mergeCell ref="B115:C115"/>
    <mergeCell ref="D84:D85"/>
    <mergeCell ref="D93:D94"/>
    <mergeCell ref="E93:E94"/>
    <mergeCell ref="D16:E16"/>
    <mergeCell ref="B112:C112"/>
    <mergeCell ref="B108:C108"/>
    <mergeCell ref="B118:C118"/>
    <mergeCell ref="B21:C21"/>
    <mergeCell ref="B18:F18"/>
    <mergeCell ref="B39:C39"/>
    <mergeCell ref="D96:D97"/>
    <mergeCell ref="E96:E97"/>
    <mergeCell ref="F96:F97"/>
    <mergeCell ref="D81:D82"/>
    <mergeCell ref="E81:E82"/>
    <mergeCell ref="D117:D118"/>
    <mergeCell ref="E117:E118"/>
    <mergeCell ref="D108:D109"/>
    <mergeCell ref="E108:E109"/>
    <mergeCell ref="B23:C23"/>
    <mergeCell ref="B25:C25"/>
    <mergeCell ref="G10:H10"/>
    <mergeCell ref="I202:L202"/>
    <mergeCell ref="B149:F149"/>
    <mergeCell ref="B159:F159"/>
    <mergeCell ref="B27:F27"/>
    <mergeCell ref="B164:C164"/>
    <mergeCell ref="B166:C166"/>
    <mergeCell ref="B162:C162"/>
    <mergeCell ref="B40:C40"/>
    <mergeCell ref="B46:C46"/>
    <mergeCell ref="B47:C47"/>
    <mergeCell ref="B48:C48"/>
    <mergeCell ref="B49:C49"/>
    <mergeCell ref="B50:C50"/>
    <mergeCell ref="B63:C63"/>
    <mergeCell ref="B57:C57"/>
    <mergeCell ref="E75:E76"/>
    <mergeCell ref="B58:C58"/>
    <mergeCell ref="E84:E85"/>
    <mergeCell ref="B35:C35"/>
    <mergeCell ref="B43:C43"/>
    <mergeCell ref="B154:C154"/>
    <mergeCell ref="B109:C109"/>
    <mergeCell ref="B111:C111"/>
    <mergeCell ref="B156:C156"/>
    <mergeCell ref="B152:C152"/>
    <mergeCell ref="B41:C41"/>
    <mergeCell ref="B42:C42"/>
    <mergeCell ref="B44:C44"/>
    <mergeCell ref="B45:C45"/>
    <mergeCell ref="B51:C51"/>
    <mergeCell ref="B123:C123"/>
    <mergeCell ref="B60:C60"/>
    <mergeCell ref="B147:C147"/>
    <mergeCell ref="B121:C121"/>
    <mergeCell ref="B117:C117"/>
    <mergeCell ref="B120:C120"/>
    <mergeCell ref="B61:C61"/>
    <mergeCell ref="B135:C135"/>
    <mergeCell ref="B138:C138"/>
    <mergeCell ref="B139:C139"/>
    <mergeCell ref="B75:C75"/>
    <mergeCell ref="B76:C76"/>
    <mergeCell ref="B81:C81"/>
    <mergeCell ref="B55:C55"/>
    <mergeCell ref="B82:C82"/>
    <mergeCell ref="B88:C88"/>
    <mergeCell ref="B87:C87"/>
    <mergeCell ref="B3:F3"/>
    <mergeCell ref="D25:E25"/>
    <mergeCell ref="F81:F82"/>
    <mergeCell ref="E87:E88"/>
    <mergeCell ref="H72:H73"/>
    <mergeCell ref="I72:I73"/>
    <mergeCell ref="B69:C69"/>
    <mergeCell ref="D69:D70"/>
    <mergeCell ref="E69:E70"/>
    <mergeCell ref="B70:C70"/>
    <mergeCell ref="B72:C72"/>
    <mergeCell ref="D72:D73"/>
    <mergeCell ref="E72:E73"/>
    <mergeCell ref="B73:C73"/>
    <mergeCell ref="G69:G70"/>
    <mergeCell ref="F69:F70"/>
    <mergeCell ref="F72:F73"/>
    <mergeCell ref="H69:H70"/>
    <mergeCell ref="I69:I70"/>
    <mergeCell ref="G72:G73"/>
    <mergeCell ref="G75:G76"/>
    <mergeCell ref="F87:F88"/>
    <mergeCell ref="D57:D58"/>
    <mergeCell ref="B8:F8"/>
    <mergeCell ref="D87:D88"/>
    <mergeCell ref="B84:C84"/>
    <mergeCell ref="B85:C85"/>
    <mergeCell ref="E120:E121"/>
    <mergeCell ref="D129:D130"/>
    <mergeCell ref="F114:F115"/>
    <mergeCell ref="B5:F6"/>
    <mergeCell ref="B10:C10"/>
    <mergeCell ref="B12:C12"/>
    <mergeCell ref="D10:E10"/>
    <mergeCell ref="E57:E58"/>
    <mergeCell ref="F78:F79"/>
    <mergeCell ref="B13:C13"/>
    <mergeCell ref="B16:C16"/>
    <mergeCell ref="B79:C79"/>
    <mergeCell ref="B78:C78"/>
    <mergeCell ref="D78:D79"/>
    <mergeCell ref="E78:E79"/>
    <mergeCell ref="D75:D76"/>
    <mergeCell ref="D23:E23"/>
    <mergeCell ref="B15:C15"/>
    <mergeCell ref="F105:F106"/>
    <mergeCell ref="B38:C38"/>
    <mergeCell ref="B127:C127"/>
    <mergeCell ref="G99:G100"/>
    <mergeCell ref="B99:C99"/>
    <mergeCell ref="F90:F91"/>
    <mergeCell ref="B100:C100"/>
    <mergeCell ref="B96:C96"/>
    <mergeCell ref="B97:C97"/>
    <mergeCell ref="B102:C102"/>
    <mergeCell ref="B103:C103"/>
    <mergeCell ref="G102:G103"/>
    <mergeCell ref="E102:E103"/>
    <mergeCell ref="D102:D103"/>
    <mergeCell ref="F108:F109"/>
    <mergeCell ref="B91:C91"/>
    <mergeCell ref="B93:C93"/>
    <mergeCell ref="B94:C94"/>
    <mergeCell ref="B90:C90"/>
    <mergeCell ref="D90:D91"/>
    <mergeCell ref="E90:E91"/>
    <mergeCell ref="D99:D100"/>
    <mergeCell ref="E99:E100"/>
    <mergeCell ref="F99:F100"/>
    <mergeCell ref="H144:H145"/>
    <mergeCell ref="I144:I145"/>
    <mergeCell ref="B145:C145"/>
    <mergeCell ref="F141:F142"/>
    <mergeCell ref="B142:C142"/>
    <mergeCell ref="B144:C144"/>
    <mergeCell ref="D144:D145"/>
    <mergeCell ref="E144:E145"/>
    <mergeCell ref="F144:F145"/>
    <mergeCell ref="G141:G142"/>
    <mergeCell ref="B141:C141"/>
    <mergeCell ref="D141:D142"/>
    <mergeCell ref="E141:E142"/>
    <mergeCell ref="H141:H142"/>
    <mergeCell ref="I141:I142"/>
    <mergeCell ref="B114:C114"/>
    <mergeCell ref="B105:C105"/>
    <mergeCell ref="D114:D115"/>
    <mergeCell ref="B106:C106"/>
    <mergeCell ref="G66:G67"/>
    <mergeCell ref="G87:G88"/>
    <mergeCell ref="G81:G82"/>
    <mergeCell ref="F135:F136"/>
    <mergeCell ref="G135:G136"/>
    <mergeCell ref="D132:D133"/>
    <mergeCell ref="E132:E133"/>
    <mergeCell ref="F132:F133"/>
    <mergeCell ref="B136:C136"/>
    <mergeCell ref="G78:G79"/>
    <mergeCell ref="G84:G85"/>
    <mergeCell ref="G93:G94"/>
    <mergeCell ref="G96:G97"/>
    <mergeCell ref="F126:F127"/>
    <mergeCell ref="G126:G127"/>
    <mergeCell ref="E123:E124"/>
    <mergeCell ref="D123:D124"/>
    <mergeCell ref="E129:E130"/>
    <mergeCell ref="G129:G130"/>
    <mergeCell ref="G108:G109"/>
    <mergeCell ref="H32:I35"/>
    <mergeCell ref="H63:H64"/>
    <mergeCell ref="B29:D29"/>
    <mergeCell ref="G63:G64"/>
    <mergeCell ref="B66:C66"/>
    <mergeCell ref="B67:C67"/>
    <mergeCell ref="E60:E61"/>
    <mergeCell ref="B64:C64"/>
    <mergeCell ref="D63:D64"/>
    <mergeCell ref="E63:E64"/>
    <mergeCell ref="B31:C31"/>
    <mergeCell ref="F63:F64"/>
    <mergeCell ref="F60:F61"/>
    <mergeCell ref="D66:D67"/>
    <mergeCell ref="E66:E67"/>
    <mergeCell ref="D60:D61"/>
    <mergeCell ref="B33:C33"/>
    <mergeCell ref="B34:C34"/>
    <mergeCell ref="B36:C36"/>
    <mergeCell ref="B37:C37"/>
    <mergeCell ref="B126:C126"/>
    <mergeCell ref="B124:C124"/>
    <mergeCell ref="G123:G124"/>
    <mergeCell ref="H132:H133"/>
    <mergeCell ref="H123:H124"/>
    <mergeCell ref="F123:F124"/>
    <mergeCell ref="H126:H127"/>
    <mergeCell ref="D126:D127"/>
    <mergeCell ref="E126:E127"/>
    <mergeCell ref="B130:C130"/>
    <mergeCell ref="G132:G133"/>
    <mergeCell ref="B129:C129"/>
    <mergeCell ref="B132:C132"/>
    <mergeCell ref="B133:C133"/>
    <mergeCell ref="J63:J64"/>
    <mergeCell ref="H81:H82"/>
    <mergeCell ref="I123:I124"/>
    <mergeCell ref="I114:I115"/>
    <mergeCell ref="I105:I106"/>
    <mergeCell ref="I96:I97"/>
    <mergeCell ref="H96:H97"/>
    <mergeCell ref="H105:H106"/>
    <mergeCell ref="I99:I100"/>
    <mergeCell ref="I81:I82"/>
    <mergeCell ref="I87:I88"/>
    <mergeCell ref="I108:I109"/>
    <mergeCell ref="I90:I91"/>
    <mergeCell ref="H99:H100"/>
    <mergeCell ref="H108:H109"/>
    <mergeCell ref="H90:H91"/>
    <mergeCell ref="H114:H115"/>
    <mergeCell ref="D166:E166"/>
    <mergeCell ref="K154:K156"/>
    <mergeCell ref="K164:K166"/>
    <mergeCell ref="J108:J109"/>
    <mergeCell ref="J111:J112"/>
    <mergeCell ref="J114:J115"/>
    <mergeCell ref="J117:J118"/>
    <mergeCell ref="J120:J121"/>
    <mergeCell ref="J123:J124"/>
    <mergeCell ref="J126:J127"/>
    <mergeCell ref="J129:J130"/>
    <mergeCell ref="J132:J133"/>
    <mergeCell ref="H135:H136"/>
    <mergeCell ref="I135:I136"/>
    <mergeCell ref="I117:I118"/>
    <mergeCell ref="D138:D139"/>
    <mergeCell ref="E138:E139"/>
    <mergeCell ref="G138:G139"/>
    <mergeCell ref="H117:H118"/>
    <mergeCell ref="F117:F118"/>
    <mergeCell ref="D164:E164"/>
    <mergeCell ref="D154:E154"/>
    <mergeCell ref="K57:K147"/>
    <mergeCell ref="G120:G121"/>
    <mergeCell ref="D156:E156"/>
    <mergeCell ref="J84:J85"/>
    <mergeCell ref="J87:J88"/>
    <mergeCell ref="J90:J91"/>
    <mergeCell ref="J93:J94"/>
    <mergeCell ref="J96:J97"/>
    <mergeCell ref="J99:J100"/>
    <mergeCell ref="J102:J103"/>
    <mergeCell ref="J105:J106"/>
    <mergeCell ref="G144:G145"/>
    <mergeCell ref="H87:H88"/>
    <mergeCell ref="G111:G112"/>
    <mergeCell ref="G114:G115"/>
    <mergeCell ref="G117:G118"/>
    <mergeCell ref="G90:G91"/>
    <mergeCell ref="I126:I127"/>
    <mergeCell ref="I132:I133"/>
    <mergeCell ref="D120:D121"/>
    <mergeCell ref="E114:E115"/>
    <mergeCell ref="D111:D112"/>
    <mergeCell ref="E111:E112"/>
    <mergeCell ref="D105:D106"/>
    <mergeCell ref="E105:E106"/>
    <mergeCell ref="G105:G106"/>
    <mergeCell ref="O12:P13"/>
    <mergeCell ref="D13:E13"/>
    <mergeCell ref="G12:H13"/>
    <mergeCell ref="G15:H16"/>
    <mergeCell ref="J135:J136"/>
    <mergeCell ref="J138:J139"/>
    <mergeCell ref="J141:J142"/>
    <mergeCell ref="J144:J145"/>
    <mergeCell ref="K23:K25"/>
    <mergeCell ref="G60:G61"/>
    <mergeCell ref="H60:H61"/>
    <mergeCell ref="I60:I61"/>
    <mergeCell ref="I78:I79"/>
    <mergeCell ref="H78:H79"/>
    <mergeCell ref="I63:I64"/>
    <mergeCell ref="K12:K16"/>
    <mergeCell ref="J57:J58"/>
    <mergeCell ref="J60:J61"/>
    <mergeCell ref="J66:J67"/>
    <mergeCell ref="J69:J70"/>
    <mergeCell ref="J72:J73"/>
    <mergeCell ref="J75:J76"/>
    <mergeCell ref="J78:J79"/>
    <mergeCell ref="J81:J82"/>
  </mergeCells>
  <conditionalFormatting sqref="D25">
    <cfRule type="containsText" dxfId="504" priority="324" operator="containsText" text="Verringert">
      <formula>NOT(ISERROR(SEARCH("Verringert",D25)))</formula>
    </cfRule>
    <cfRule type="containsText" dxfId="503" priority="325" operator="containsText" text="Gestiegen">
      <formula>NOT(ISERROR(SEARCH("Gestiegen",D25)))</formula>
    </cfRule>
    <cfRule type="containsText" dxfId="502" priority="327" operator="containsText" text="Keine Veränderung">
      <formula>NOT(ISERROR(SEARCH("Keine Veränderung",D25)))</formula>
    </cfRule>
  </conditionalFormatting>
  <conditionalFormatting sqref="D23">
    <cfRule type="containsText" dxfId="501" priority="321" operator="containsText" text="Verringert">
      <formula>NOT(ISERROR(SEARCH("Verringert",D23)))</formula>
    </cfRule>
    <cfRule type="containsText" dxfId="500" priority="322" operator="containsText" text="Gestiegen">
      <formula>NOT(ISERROR(SEARCH("Gestiegen",D23)))</formula>
    </cfRule>
    <cfRule type="containsText" dxfId="499" priority="323" operator="containsText" text="Keine Veränderung">
      <formula>NOT(ISERROR(SEARCH("Keine Veränderung",D23)))</formula>
    </cfRule>
  </conditionalFormatting>
  <conditionalFormatting sqref="D154">
    <cfRule type="containsText" dxfId="498" priority="315" operator="containsText" text="Verringert">
      <formula>NOT(ISERROR(SEARCH("Verringert",D154)))</formula>
    </cfRule>
    <cfRule type="containsText" dxfId="497" priority="316" operator="containsText" text="Gestiegen">
      <formula>NOT(ISERROR(SEARCH("Gestiegen",D154)))</formula>
    </cfRule>
    <cfRule type="containsText" dxfId="496" priority="317" operator="containsText" text="Keine Veränderung">
      <formula>NOT(ISERROR(SEARCH("Keine Veränderung",D154)))</formula>
    </cfRule>
  </conditionalFormatting>
  <conditionalFormatting sqref="D164">
    <cfRule type="containsText" dxfId="495" priority="312" operator="containsText" text="Verringert">
      <formula>NOT(ISERROR(SEARCH("Verringert",D164)))</formula>
    </cfRule>
    <cfRule type="containsText" dxfId="494" priority="313" operator="containsText" text="Gestiegen">
      <formula>NOT(ISERROR(SEARCH("Gestiegen",D164)))</formula>
    </cfRule>
    <cfRule type="containsText" dxfId="493" priority="314" operator="containsText" text="Keine Veränderung">
      <formula>NOT(ISERROR(SEARCH("Keine Veränderung",D164)))</formula>
    </cfRule>
  </conditionalFormatting>
  <conditionalFormatting sqref="H69">
    <cfRule type="cellIs" dxfId="492" priority="165" operator="greaterThan">
      <formula>30%</formula>
    </cfRule>
    <cfRule type="cellIs" dxfId="491" priority="166" operator="between">
      <formula>30%</formula>
      <formula>10%</formula>
    </cfRule>
    <cfRule type="cellIs" dxfId="490" priority="167" operator="between">
      <formula>10%</formula>
      <formula>2%</formula>
    </cfRule>
    <cfRule type="cellIs" dxfId="489" priority="168" operator="between">
      <formula>-2%</formula>
      <formula>2%</formula>
    </cfRule>
    <cfRule type="cellIs" dxfId="488" priority="169" operator="between">
      <formula>(-2%)</formula>
      <formula>(-10%)</formula>
    </cfRule>
    <cfRule type="cellIs" dxfId="487" priority="170" operator="between">
      <formula>(-10%)</formula>
      <formula>(-30%)</formula>
    </cfRule>
    <cfRule type="cellIs" dxfId="486" priority="171" operator="lessThan">
      <formula>(-30%)</formula>
    </cfRule>
  </conditionalFormatting>
  <conditionalFormatting sqref="H72">
    <cfRule type="cellIs" dxfId="485" priority="149" operator="greaterThan">
      <formula>30%</formula>
    </cfRule>
    <cfRule type="cellIs" dxfId="484" priority="150" operator="between">
      <formula>30%</formula>
      <formula>10%</formula>
    </cfRule>
    <cfRule type="cellIs" dxfId="483" priority="151" operator="between">
      <formula>10%</formula>
      <formula>2%</formula>
    </cfRule>
    <cfRule type="cellIs" dxfId="482" priority="152" operator="between">
      <formula>-2%</formula>
      <formula>2%</formula>
    </cfRule>
    <cfRule type="cellIs" dxfId="481" priority="153" operator="between">
      <formula>(-2%)</formula>
      <formula>(-10%)</formula>
    </cfRule>
    <cfRule type="cellIs" dxfId="480" priority="154" operator="between">
      <formula>(-10%)</formula>
      <formula>(-30%)</formula>
    </cfRule>
    <cfRule type="cellIs" dxfId="479" priority="155" operator="lessThan">
      <formula>(-30%)</formula>
    </cfRule>
  </conditionalFormatting>
  <conditionalFormatting sqref="H60">
    <cfRule type="cellIs" dxfId="478" priority="141" operator="greaterThan">
      <formula>30%</formula>
    </cfRule>
    <cfRule type="cellIs" dxfId="477" priority="142" operator="between">
      <formula>30%</formula>
      <formula>10%</formula>
    </cfRule>
    <cfRule type="cellIs" dxfId="476" priority="143" operator="between">
      <formula>10%</formula>
      <formula>2%</formula>
    </cfRule>
    <cfRule type="cellIs" dxfId="475" priority="144" operator="between">
      <formula>-2%</formula>
      <formula>2%</formula>
    </cfRule>
    <cfRule type="cellIs" dxfId="474" priority="145" operator="between">
      <formula>(-2%)</formula>
      <formula>(-10%)</formula>
    </cfRule>
    <cfRule type="cellIs" dxfId="473" priority="146" operator="between">
      <formula>(-10%)</formula>
      <formula>(-30%)</formula>
    </cfRule>
    <cfRule type="cellIs" dxfId="472" priority="147" operator="lessThan">
      <formula>(-30%)</formula>
    </cfRule>
  </conditionalFormatting>
  <conditionalFormatting sqref="H63">
    <cfRule type="cellIs" dxfId="471" priority="133" operator="greaterThan">
      <formula>30%</formula>
    </cfRule>
    <cfRule type="cellIs" dxfId="470" priority="134" operator="between">
      <formula>30%</formula>
      <formula>10%</formula>
    </cfRule>
    <cfRule type="cellIs" dxfId="469" priority="135" operator="between">
      <formula>10%</formula>
      <formula>2%</formula>
    </cfRule>
    <cfRule type="cellIs" dxfId="468" priority="136" operator="between">
      <formula>-2%</formula>
      <formula>2%</formula>
    </cfRule>
    <cfRule type="cellIs" dxfId="467" priority="137" operator="between">
      <formula>(-2%)</formula>
      <formula>(-10%)</formula>
    </cfRule>
    <cfRule type="cellIs" dxfId="466" priority="138" operator="between">
      <formula>(-10%)</formula>
      <formula>(-30%)</formula>
    </cfRule>
    <cfRule type="cellIs" dxfId="465" priority="139" operator="lessThan">
      <formula>(-30%)</formula>
    </cfRule>
  </conditionalFormatting>
  <conditionalFormatting sqref="H78">
    <cfRule type="cellIs" dxfId="464" priority="125" operator="greaterThan">
      <formula>30%</formula>
    </cfRule>
    <cfRule type="cellIs" dxfId="463" priority="126" operator="between">
      <formula>30%</formula>
      <formula>10%</formula>
    </cfRule>
    <cfRule type="cellIs" dxfId="462" priority="127" operator="between">
      <formula>10%</formula>
      <formula>2%</formula>
    </cfRule>
    <cfRule type="cellIs" dxfId="461" priority="128" operator="between">
      <formula>-2%</formula>
      <formula>2%</formula>
    </cfRule>
    <cfRule type="cellIs" dxfId="460" priority="129" operator="between">
      <formula>(-2%)</formula>
      <formula>(-10%)</formula>
    </cfRule>
    <cfRule type="cellIs" dxfId="459" priority="130" operator="between">
      <formula>(-10%)</formula>
      <formula>(-30%)</formula>
    </cfRule>
    <cfRule type="cellIs" dxfId="458" priority="131" operator="lessThan">
      <formula>(-30%)</formula>
    </cfRule>
  </conditionalFormatting>
  <conditionalFormatting sqref="H81">
    <cfRule type="cellIs" dxfId="457" priority="117" operator="greaterThan">
      <formula>30%</formula>
    </cfRule>
    <cfRule type="cellIs" dxfId="456" priority="118" operator="between">
      <formula>30%</formula>
      <formula>10%</formula>
    </cfRule>
    <cfRule type="cellIs" dxfId="455" priority="119" operator="between">
      <formula>10%</formula>
      <formula>2%</formula>
    </cfRule>
    <cfRule type="cellIs" dxfId="454" priority="120" operator="between">
      <formula>-2%</formula>
      <formula>2%</formula>
    </cfRule>
    <cfRule type="cellIs" dxfId="453" priority="121" operator="between">
      <formula>(-2%)</formula>
      <formula>(-10%)</formula>
    </cfRule>
    <cfRule type="cellIs" dxfId="452" priority="122" operator="between">
      <formula>(-10%)</formula>
      <formula>(-30%)</formula>
    </cfRule>
    <cfRule type="cellIs" dxfId="451" priority="123" operator="lessThan">
      <formula>(-30%)</formula>
    </cfRule>
  </conditionalFormatting>
  <conditionalFormatting sqref="H87">
    <cfRule type="cellIs" dxfId="450" priority="109" operator="greaterThan">
      <formula>30%</formula>
    </cfRule>
    <cfRule type="cellIs" dxfId="449" priority="110" operator="between">
      <formula>30%</formula>
      <formula>10%</formula>
    </cfRule>
    <cfRule type="cellIs" dxfId="448" priority="111" operator="between">
      <formula>10%</formula>
      <formula>2%</formula>
    </cfRule>
    <cfRule type="cellIs" dxfId="447" priority="112" operator="between">
      <formula>-2%</formula>
      <formula>2%</formula>
    </cfRule>
    <cfRule type="cellIs" dxfId="446" priority="113" operator="between">
      <formula>(-2%)</formula>
      <formula>(-10%)</formula>
    </cfRule>
    <cfRule type="cellIs" dxfId="445" priority="114" operator="between">
      <formula>(-10%)</formula>
      <formula>(-30%)</formula>
    </cfRule>
    <cfRule type="cellIs" dxfId="444" priority="115" operator="lessThan">
      <formula>(-30%)</formula>
    </cfRule>
  </conditionalFormatting>
  <conditionalFormatting sqref="H90">
    <cfRule type="cellIs" dxfId="443" priority="101" operator="greaterThan">
      <formula>30%</formula>
    </cfRule>
    <cfRule type="cellIs" dxfId="442" priority="102" operator="between">
      <formula>30%</formula>
      <formula>10%</formula>
    </cfRule>
    <cfRule type="cellIs" dxfId="441" priority="103" operator="between">
      <formula>10%</formula>
      <formula>2%</formula>
    </cfRule>
    <cfRule type="cellIs" dxfId="440" priority="104" operator="between">
      <formula>-2%</formula>
      <formula>2%</formula>
    </cfRule>
    <cfRule type="cellIs" dxfId="439" priority="105" operator="between">
      <formula>(-2%)</formula>
      <formula>(-10%)</formula>
    </cfRule>
    <cfRule type="cellIs" dxfId="438" priority="106" operator="between">
      <formula>(-10%)</formula>
      <formula>(-30%)</formula>
    </cfRule>
    <cfRule type="cellIs" dxfId="437" priority="107" operator="lessThan">
      <formula>(-30%)</formula>
    </cfRule>
  </conditionalFormatting>
  <conditionalFormatting sqref="H96">
    <cfRule type="cellIs" dxfId="436" priority="93" operator="greaterThan">
      <formula>30%</formula>
    </cfRule>
    <cfRule type="cellIs" dxfId="435" priority="94" operator="between">
      <formula>30%</formula>
      <formula>10%</formula>
    </cfRule>
    <cfRule type="cellIs" dxfId="434" priority="95" operator="between">
      <formula>10%</formula>
      <formula>2%</formula>
    </cfRule>
    <cfRule type="cellIs" dxfId="433" priority="96" operator="between">
      <formula>-2%</formula>
      <formula>2%</formula>
    </cfRule>
    <cfRule type="cellIs" dxfId="432" priority="97" operator="between">
      <formula>(-2%)</formula>
      <formula>(-10%)</formula>
    </cfRule>
    <cfRule type="cellIs" dxfId="431" priority="98" operator="between">
      <formula>(-10%)</formula>
      <formula>(-30%)</formula>
    </cfRule>
    <cfRule type="cellIs" dxfId="430" priority="99" operator="lessThan">
      <formula>(-30%)</formula>
    </cfRule>
  </conditionalFormatting>
  <conditionalFormatting sqref="H99">
    <cfRule type="cellIs" dxfId="429" priority="85" operator="greaterThan">
      <formula>30%</formula>
    </cfRule>
    <cfRule type="cellIs" dxfId="428" priority="86" operator="between">
      <formula>30%</formula>
      <formula>10%</formula>
    </cfRule>
    <cfRule type="cellIs" dxfId="427" priority="87" operator="between">
      <formula>10%</formula>
      <formula>2%</formula>
    </cfRule>
    <cfRule type="cellIs" dxfId="426" priority="88" operator="between">
      <formula>-2%</formula>
      <formula>2%</formula>
    </cfRule>
    <cfRule type="cellIs" dxfId="425" priority="89" operator="between">
      <formula>(-2%)</formula>
      <formula>(-10%)</formula>
    </cfRule>
    <cfRule type="cellIs" dxfId="424" priority="90" operator="between">
      <formula>(-10%)</formula>
      <formula>(-30%)</formula>
    </cfRule>
    <cfRule type="cellIs" dxfId="423" priority="91" operator="lessThan">
      <formula>(-30%)</formula>
    </cfRule>
  </conditionalFormatting>
  <conditionalFormatting sqref="H105">
    <cfRule type="cellIs" dxfId="422" priority="77" operator="greaterThan">
      <formula>30%</formula>
    </cfRule>
    <cfRule type="cellIs" dxfId="421" priority="78" operator="between">
      <formula>30%</formula>
      <formula>10%</formula>
    </cfRule>
    <cfRule type="cellIs" dxfId="420" priority="79" operator="between">
      <formula>10%</formula>
      <formula>2%</formula>
    </cfRule>
    <cfRule type="cellIs" dxfId="419" priority="80" operator="between">
      <formula>-2%</formula>
      <formula>2%</formula>
    </cfRule>
    <cfRule type="cellIs" dxfId="418" priority="81" operator="between">
      <formula>(-2%)</formula>
      <formula>(-10%)</formula>
    </cfRule>
    <cfRule type="cellIs" dxfId="417" priority="82" operator="between">
      <formula>(-10%)</formula>
      <formula>(-30%)</formula>
    </cfRule>
    <cfRule type="cellIs" dxfId="416" priority="83" operator="lessThan">
      <formula>(-30%)</formula>
    </cfRule>
  </conditionalFormatting>
  <conditionalFormatting sqref="H108">
    <cfRule type="cellIs" dxfId="415" priority="69" operator="greaterThan">
      <formula>30%</formula>
    </cfRule>
    <cfRule type="cellIs" dxfId="414" priority="70" operator="between">
      <formula>30%</formula>
      <formula>10%</formula>
    </cfRule>
    <cfRule type="cellIs" dxfId="413" priority="71" operator="between">
      <formula>10%</formula>
      <formula>2%</formula>
    </cfRule>
    <cfRule type="cellIs" dxfId="412" priority="72" operator="between">
      <formula>-2%</formula>
      <formula>2%</formula>
    </cfRule>
    <cfRule type="cellIs" dxfId="411" priority="73" operator="between">
      <formula>(-2%)</formula>
      <formula>(-10%)</formula>
    </cfRule>
    <cfRule type="cellIs" dxfId="410" priority="74" operator="between">
      <formula>(-10%)</formula>
      <formula>(-30%)</formula>
    </cfRule>
    <cfRule type="cellIs" dxfId="409" priority="75" operator="lessThan">
      <formula>(-30%)</formula>
    </cfRule>
  </conditionalFormatting>
  <conditionalFormatting sqref="H114">
    <cfRule type="cellIs" dxfId="408" priority="61" operator="greaterThan">
      <formula>30%</formula>
    </cfRule>
    <cfRule type="cellIs" dxfId="407" priority="62" operator="between">
      <formula>30%</formula>
      <formula>10%</formula>
    </cfRule>
    <cfRule type="cellIs" dxfId="406" priority="63" operator="between">
      <formula>10%</formula>
      <formula>2%</formula>
    </cfRule>
    <cfRule type="cellIs" dxfId="405" priority="64" operator="between">
      <formula>-2%</formula>
      <formula>2%</formula>
    </cfRule>
    <cfRule type="cellIs" dxfId="404" priority="65" operator="between">
      <formula>(-2%)</formula>
      <formula>(-10%)</formula>
    </cfRule>
    <cfRule type="cellIs" dxfId="403" priority="66" operator="between">
      <formula>(-10%)</formula>
      <formula>(-30%)</formula>
    </cfRule>
    <cfRule type="cellIs" dxfId="402" priority="67" operator="lessThan">
      <formula>(-30%)</formula>
    </cfRule>
  </conditionalFormatting>
  <conditionalFormatting sqref="H117">
    <cfRule type="cellIs" dxfId="401" priority="53" operator="greaterThan">
      <formula>30%</formula>
    </cfRule>
    <cfRule type="cellIs" dxfId="400" priority="54" operator="between">
      <formula>30%</formula>
      <formula>10%</formula>
    </cfRule>
    <cfRule type="cellIs" dxfId="399" priority="55" operator="between">
      <formula>10%</formula>
      <formula>2%</formula>
    </cfRule>
    <cfRule type="cellIs" dxfId="398" priority="56" operator="between">
      <formula>-2%</formula>
      <formula>2%</formula>
    </cfRule>
    <cfRule type="cellIs" dxfId="397" priority="57" operator="between">
      <formula>(-2%)</formula>
      <formula>(-10%)</formula>
    </cfRule>
    <cfRule type="cellIs" dxfId="396" priority="58" operator="between">
      <formula>(-10%)</formula>
      <formula>(-30%)</formula>
    </cfRule>
    <cfRule type="cellIs" dxfId="395" priority="59" operator="lessThan">
      <formula>(-30%)</formula>
    </cfRule>
  </conditionalFormatting>
  <conditionalFormatting sqref="H123">
    <cfRule type="cellIs" dxfId="394" priority="45" operator="greaterThan">
      <formula>30%</formula>
    </cfRule>
    <cfRule type="cellIs" dxfId="393" priority="46" operator="between">
      <formula>30%</formula>
      <formula>10%</formula>
    </cfRule>
    <cfRule type="cellIs" dxfId="392" priority="47" operator="between">
      <formula>10%</formula>
      <formula>2%</formula>
    </cfRule>
    <cfRule type="cellIs" dxfId="391" priority="48" operator="between">
      <formula>-2%</formula>
      <formula>2%</formula>
    </cfRule>
    <cfRule type="cellIs" dxfId="390" priority="49" operator="between">
      <formula>(-2%)</formula>
      <formula>(-10%)</formula>
    </cfRule>
    <cfRule type="cellIs" dxfId="389" priority="50" operator="between">
      <formula>(-10%)</formula>
      <formula>(-30%)</formula>
    </cfRule>
    <cfRule type="cellIs" dxfId="388" priority="51" operator="lessThan">
      <formula>(-30%)</formula>
    </cfRule>
  </conditionalFormatting>
  <conditionalFormatting sqref="H126">
    <cfRule type="cellIs" dxfId="387" priority="37" operator="greaterThan">
      <formula>30%</formula>
    </cfRule>
    <cfRule type="cellIs" dxfId="386" priority="38" operator="between">
      <formula>30%</formula>
      <formula>10%</formula>
    </cfRule>
    <cfRule type="cellIs" dxfId="385" priority="39" operator="between">
      <formula>10%</formula>
      <formula>2%</formula>
    </cfRule>
    <cfRule type="cellIs" dxfId="384" priority="40" operator="between">
      <formula>-2%</formula>
      <formula>2%</formula>
    </cfRule>
    <cfRule type="cellIs" dxfId="383" priority="41" operator="between">
      <formula>(-2%)</formula>
      <formula>(-10%)</formula>
    </cfRule>
    <cfRule type="cellIs" dxfId="382" priority="42" operator="between">
      <formula>(-10%)</formula>
      <formula>(-30%)</formula>
    </cfRule>
    <cfRule type="cellIs" dxfId="381" priority="43" operator="lessThan">
      <formula>(-30%)</formula>
    </cfRule>
  </conditionalFormatting>
  <conditionalFormatting sqref="H132">
    <cfRule type="cellIs" dxfId="380" priority="29" operator="greaterThan">
      <formula>30%</formula>
    </cfRule>
    <cfRule type="cellIs" dxfId="379" priority="30" operator="between">
      <formula>30%</formula>
      <formula>10%</formula>
    </cfRule>
    <cfRule type="cellIs" dxfId="378" priority="31" operator="between">
      <formula>10%</formula>
      <formula>2%</formula>
    </cfRule>
    <cfRule type="cellIs" dxfId="377" priority="32" operator="between">
      <formula>-2%</formula>
      <formula>2%</formula>
    </cfRule>
    <cfRule type="cellIs" dxfId="376" priority="33" operator="between">
      <formula>(-2%)</formula>
      <formula>(-10%)</formula>
    </cfRule>
    <cfRule type="cellIs" dxfId="375" priority="34" operator="between">
      <formula>(-10%)</formula>
      <formula>(-30%)</formula>
    </cfRule>
    <cfRule type="cellIs" dxfId="374" priority="35" operator="lessThan">
      <formula>(-30%)</formula>
    </cfRule>
  </conditionalFormatting>
  <conditionalFormatting sqref="H135">
    <cfRule type="cellIs" dxfId="373" priority="21" operator="greaterThan">
      <formula>30%</formula>
    </cfRule>
    <cfRule type="cellIs" dxfId="372" priority="22" operator="between">
      <formula>30%</formula>
      <formula>10%</formula>
    </cfRule>
    <cfRule type="cellIs" dxfId="371" priority="23" operator="between">
      <formula>10%</formula>
      <formula>2%</formula>
    </cfRule>
    <cfRule type="cellIs" dxfId="370" priority="24" operator="between">
      <formula>-2%</formula>
      <formula>2%</formula>
    </cfRule>
    <cfRule type="cellIs" dxfId="369" priority="25" operator="between">
      <formula>(-2%)</formula>
      <formula>(-10%)</formula>
    </cfRule>
    <cfRule type="cellIs" dxfId="368" priority="26" operator="between">
      <formula>(-10%)</formula>
      <formula>(-30%)</formula>
    </cfRule>
    <cfRule type="cellIs" dxfId="367" priority="27" operator="lessThan">
      <formula>(-30%)</formula>
    </cfRule>
  </conditionalFormatting>
  <conditionalFormatting sqref="H141">
    <cfRule type="cellIs" dxfId="366" priority="13" operator="greaterThan">
      <formula>30%</formula>
    </cfRule>
    <cfRule type="cellIs" dxfId="365" priority="14" operator="between">
      <formula>30%</formula>
      <formula>10%</formula>
    </cfRule>
    <cfRule type="cellIs" dxfId="364" priority="15" operator="between">
      <formula>10%</formula>
      <formula>2%</formula>
    </cfRule>
    <cfRule type="cellIs" dxfId="363" priority="16" operator="between">
      <formula>-2%</formula>
      <formula>2%</formula>
    </cfRule>
    <cfRule type="cellIs" dxfId="362" priority="17" operator="between">
      <formula>(-2%)</formula>
      <formula>(-10%)</formula>
    </cfRule>
    <cfRule type="cellIs" dxfId="361" priority="18" operator="between">
      <formula>(-10%)</formula>
      <formula>(-30%)</formula>
    </cfRule>
    <cfRule type="cellIs" dxfId="360" priority="19" operator="lessThan">
      <formula>(-30%)</formula>
    </cfRule>
  </conditionalFormatting>
  <conditionalFormatting sqref="H144">
    <cfRule type="cellIs" dxfId="359" priority="5" operator="greaterThan">
      <formula>30%</formula>
    </cfRule>
    <cfRule type="cellIs" dxfId="358" priority="6" operator="between">
      <formula>30%</formula>
      <formula>10%</formula>
    </cfRule>
    <cfRule type="cellIs" dxfId="357" priority="7" operator="between">
      <formula>10%</formula>
      <formula>2%</formula>
    </cfRule>
    <cfRule type="cellIs" dxfId="356" priority="8" operator="between">
      <formula>-2%</formula>
      <formula>2%</formula>
    </cfRule>
    <cfRule type="cellIs" dxfId="355" priority="9" operator="between">
      <formula>(-2%)</formula>
      <formula>(-10%)</formula>
    </cfRule>
    <cfRule type="cellIs" dxfId="354" priority="10" operator="between">
      <formula>(-10%)</formula>
      <formula>(-30%)</formula>
    </cfRule>
    <cfRule type="cellIs" dxfId="353" priority="11" operator="lessThan">
      <formula>(-30%)</formula>
    </cfRule>
  </conditionalFormatting>
  <conditionalFormatting sqref="H144:H145 H141:H142 H135:H136 H132:H133 H126:H127 H123:H124 H117:H118 H114:H115 H108:H109 H105:H106 H99:H100 H96:H97 H90:H91 H87:H88 H81:H82 H78:H79 H72:H73 H69:H70 H63:H64 H60:H61">
    <cfRule type="containsBlanks" dxfId="352" priority="2">
      <formula>LEN(TRIM(H60))=0</formula>
    </cfRule>
  </conditionalFormatting>
  <conditionalFormatting sqref="H60:H147">
    <cfRule type="containsText" dxfId="351" priority="3" operator="containsText" text="0%">
      <formula>NOT(ISERROR(SEARCH("0%",H60)))</formula>
    </cfRule>
  </conditionalFormatting>
  <conditionalFormatting sqref="R12">
    <cfRule type="containsText" dxfId="350" priority="1" operator="containsText" text="f">
      <formula>NOT(ISERROR(SEARCH("f",R12)))</formula>
    </cfRule>
  </conditionalFormatting>
  <conditionalFormatting sqref="D13">
    <cfRule type="containsText" dxfId="349" priority="1333" operator="containsText" text="Nicht">
      <formula>NOT(ISERROR(SEARCH("Nicht",D13)))</formula>
    </cfRule>
    <cfRule type="containsText" dxfId="348" priority="1334" operator="containsText" text="Vorhanden">
      <formula>NOT(ISERROR(SEARCH("Vorhanden",D13)))</formula>
    </cfRule>
  </conditionalFormatting>
  <conditionalFormatting sqref="D16">
    <cfRule type="containsText" dxfId="347" priority="379" stopIfTrue="1" operator="containsText" text="Nicht vorhanden">
      <formula>NOT(ISERROR(SEARCH("Nicht vorhanden",D16)))</formula>
    </cfRule>
    <cfRule type="containsText" dxfId="346" priority="380" stopIfTrue="1" operator="containsText" text="Vorhanden">
      <formula>NOT(ISERROR(SEARCH("Vorhanden",D16)))</formula>
    </cfRule>
  </conditionalFormatting>
  <dataValidations count="2">
    <dataValidation type="list" allowBlank="1" showInputMessage="1" showErrorMessage="1" sqref="F24">
      <formula1>$L$3:$L$20</formula1>
    </dataValidation>
    <dataValidation allowBlank="1" showInputMessage="1" showErrorMessage="1" sqref="E26"/>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Liste!$H$41:$H$46</xm:f>
          </x14:formula1>
          <xm:sqref>D138:E139</xm:sqref>
        </x14:dataValidation>
        <x14:dataValidation type="list" allowBlank="1" showInputMessage="1" showErrorMessage="1">
          <x14:formula1>
            <xm:f>Liste!$F$41:$F$45</xm:f>
          </x14:formula1>
          <xm:sqref>F141:F142</xm:sqref>
        </x14:dataValidation>
        <x14:dataValidation type="list" allowBlank="1" showInputMessage="1" showErrorMessage="1">
          <x14:formula1>
            <xm:f>Liste!$G$41:$G$45</xm:f>
          </x14:formula1>
          <xm:sqref>F126:F127</xm:sqref>
        </x14:dataValidation>
        <x14:dataValidation type="list" allowBlank="1" showInputMessage="1" showErrorMessage="1">
          <x14:formula1>
            <xm:f>Liste!$A$13:$A$17</xm:f>
          </x14:formula1>
          <xm:sqref>D154:E154</xm:sqref>
        </x14:dataValidation>
        <x14:dataValidation type="list" allowBlank="1" showInputMessage="1" showErrorMessage="1">
          <x14:formula1>
            <xm:f>Liste!$A$13:$A$18</xm:f>
          </x14:formula1>
          <xm:sqref>D23:E23 D25:E25 D164:E164</xm:sqref>
        </x14:dataValidation>
        <x14:dataValidation type="list" allowBlank="1" showInputMessage="1" showErrorMessage="1">
          <x14:formula1>
            <xm:f>Liste!$O$10:$O$13</xm:f>
          </x14:formula1>
          <xm:sqref>D13</xm:sqref>
        </x14:dataValidation>
        <x14:dataValidation type="list" allowBlank="1" showInputMessage="1" showErrorMessage="1">
          <x14:formula1>
            <xm:f>Liste!$A$41:$A$48</xm:f>
          </x14:formula1>
          <xm:sqref>D16</xm:sqref>
        </x14:dataValidation>
        <x14:dataValidation type="list" allowBlank="1" showInputMessage="1" showErrorMessage="1">
          <x14:formula1>
            <xm:f>Liste!$F$41:$F$45</xm:f>
          </x14:formula1>
          <xm:sqref>F60:F61 F69:F70 F78:F79 F87:F88 F96:F97 F105:F106 F114:F115 F123:F124 F132:F133</xm:sqref>
        </x14:dataValidation>
        <x14:dataValidation type="list" allowBlank="1" showInputMessage="1" showErrorMessage="1">
          <x14:formula1>
            <xm:f>Liste!$G$41:$G$45</xm:f>
          </x14:formula1>
          <xm:sqref>F63:F64 F72:F73 F81:F82 F135:F136 F144:F145 F90:F91 F99:F100 F108:F109 F117:F118</xm:sqref>
        </x14:dataValidation>
        <x14:dataValidation type="list" allowBlank="1" showInputMessage="1" showErrorMessage="1">
          <x14:formula1>
            <xm:f>Liste!$H$41:$H$46</xm:f>
          </x14:formula1>
          <xm:sqref>D57:E58 D66:E67 D75:E76 D84:E85 D93:E94 D102:E103 D111:E112 D120:E121 D129:E130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6" tint="0.59999389629810485"/>
  </sheetPr>
  <dimension ref="A1:M74"/>
  <sheetViews>
    <sheetView showGridLines="0" showRowColHeaders="0" topLeftCell="A24" zoomScale="85" zoomScaleNormal="85" workbookViewId="0">
      <selection activeCell="E65" sqref="E65:E66"/>
    </sheetView>
  </sheetViews>
  <sheetFormatPr baseColWidth="10" defaultColWidth="11.42578125" defaultRowHeight="12.75" outlineLevelRow="1" outlineLevelCol="1" x14ac:dyDescent="0.2"/>
  <cols>
    <col min="1" max="1" width="11.42578125" style="230"/>
    <col min="2" max="2" width="13.7109375" style="230" customWidth="1"/>
    <col min="3" max="3" width="16.28515625" style="230" customWidth="1"/>
    <col min="4" max="6" width="16.7109375" style="171" customWidth="1"/>
    <col min="7" max="7" width="18.42578125" style="171" customWidth="1"/>
    <col min="8" max="8" width="20.7109375" style="171" customWidth="1"/>
    <col min="9" max="9" width="26.7109375" style="171" customWidth="1"/>
    <col min="10" max="10" width="48.140625" style="171" customWidth="1"/>
    <col min="11" max="11" width="24.28515625" style="230" hidden="1" customWidth="1" outlineLevel="1"/>
    <col min="12" max="12" width="11.42578125" style="230" collapsed="1"/>
    <col min="13" max="16384" width="11.42578125" style="230"/>
  </cols>
  <sheetData>
    <row r="1" spans="1:13" x14ac:dyDescent="0.2">
      <c r="A1" s="35"/>
      <c r="B1" s="35"/>
      <c r="C1" s="35"/>
      <c r="D1" s="175"/>
      <c r="E1" s="175"/>
      <c r="F1" s="175"/>
      <c r="G1" s="175"/>
      <c r="H1" s="175"/>
      <c r="I1" s="175"/>
      <c r="J1" s="175"/>
      <c r="K1" s="35"/>
      <c r="L1" s="35"/>
      <c r="M1" s="129"/>
    </row>
    <row r="2" spans="1:13" ht="13.5" thickBot="1" x14ac:dyDescent="0.25">
      <c r="A2" s="35"/>
      <c r="B2" s="35"/>
      <c r="C2" s="35"/>
      <c r="D2" s="175"/>
      <c r="E2" s="175"/>
      <c r="F2" s="175"/>
      <c r="G2" s="175"/>
      <c r="H2" s="175"/>
      <c r="I2" s="175"/>
      <c r="J2" s="175"/>
      <c r="K2" s="35"/>
      <c r="L2" s="35"/>
      <c r="M2" s="129"/>
    </row>
    <row r="3" spans="1:13" ht="25.5" customHeight="1" thickBot="1" x14ac:dyDescent="0.25">
      <c r="A3" s="35"/>
      <c r="B3" s="424" t="s">
        <v>203</v>
      </c>
      <c r="C3" s="425"/>
      <c r="D3" s="425"/>
      <c r="E3" s="426"/>
      <c r="F3" s="175"/>
      <c r="G3" s="175"/>
      <c r="H3" s="175"/>
      <c r="I3" s="175"/>
      <c r="J3" s="175"/>
      <c r="K3" s="35"/>
      <c r="L3" s="35"/>
      <c r="M3" s="129"/>
    </row>
    <row r="4" spans="1:13" ht="14.25" customHeight="1" x14ac:dyDescent="0.3">
      <c r="A4" s="35"/>
      <c r="B4" s="130"/>
      <c r="C4" s="130"/>
      <c r="D4" s="131"/>
      <c r="E4" s="131"/>
      <c r="F4" s="175"/>
      <c r="G4" s="175"/>
      <c r="H4" s="175"/>
      <c r="I4" s="175"/>
      <c r="J4" s="175"/>
      <c r="K4" s="35"/>
      <c r="L4" s="35"/>
      <c r="M4" s="129"/>
    </row>
    <row r="5" spans="1:13" ht="37.5" customHeight="1" x14ac:dyDescent="0.2">
      <c r="A5" s="35"/>
      <c r="B5" s="583" t="s">
        <v>204</v>
      </c>
      <c r="C5" s="584"/>
      <c r="D5" s="584"/>
      <c r="E5" s="584"/>
      <c r="F5" s="584"/>
      <c r="G5" s="585"/>
      <c r="H5" s="175"/>
      <c r="I5" s="175"/>
      <c r="J5" s="175"/>
      <c r="K5" s="35"/>
      <c r="L5" s="35"/>
      <c r="M5" s="129"/>
    </row>
    <row r="6" spans="1:13" ht="16.5" customHeight="1" x14ac:dyDescent="0.2">
      <c r="A6" s="35"/>
      <c r="B6" s="586"/>
      <c r="C6" s="587"/>
      <c r="D6" s="587"/>
      <c r="E6" s="587"/>
      <c r="F6" s="587"/>
      <c r="G6" s="588"/>
      <c r="H6" s="175"/>
      <c r="I6" s="175"/>
      <c r="J6" s="175"/>
      <c r="K6" s="35"/>
      <c r="L6" s="35"/>
      <c r="M6" s="129"/>
    </row>
    <row r="7" spans="1:13" x14ac:dyDescent="0.2">
      <c r="A7" s="35"/>
      <c r="B7" s="35"/>
      <c r="C7" s="35"/>
      <c r="D7" s="175"/>
      <c r="E7" s="175"/>
      <c r="F7" s="175"/>
      <c r="G7" s="175"/>
      <c r="H7" s="175"/>
      <c r="I7" s="175"/>
      <c r="J7" s="175"/>
      <c r="K7" s="35"/>
      <c r="L7" s="35"/>
      <c r="M7" s="129"/>
    </row>
    <row r="8" spans="1:13" ht="15.75" customHeight="1" thickBot="1" x14ac:dyDescent="0.3">
      <c r="A8" s="47"/>
      <c r="B8" s="448" t="s">
        <v>205</v>
      </c>
      <c r="C8" s="448"/>
      <c r="D8" s="448"/>
      <c r="E8" s="448"/>
      <c r="F8" s="448"/>
      <c r="G8" s="175"/>
      <c r="H8" s="175"/>
      <c r="I8" s="175"/>
      <c r="J8" s="175"/>
      <c r="K8" s="35"/>
      <c r="L8" s="35"/>
      <c r="M8" s="129"/>
    </row>
    <row r="9" spans="1:13" ht="13.5" hidden="1" customHeight="1" outlineLevel="1" x14ac:dyDescent="0.2">
      <c r="A9" s="35"/>
      <c r="B9" s="35"/>
      <c r="C9" s="35"/>
      <c r="D9" s="175"/>
      <c r="E9" s="175"/>
      <c r="F9" s="175"/>
      <c r="G9" s="175"/>
      <c r="H9" s="175"/>
      <c r="I9" s="175"/>
      <c r="J9" s="175"/>
      <c r="K9" s="35"/>
      <c r="L9" s="35"/>
      <c r="M9" s="129"/>
    </row>
    <row r="10" spans="1:13" hidden="1" outlineLevel="1" x14ac:dyDescent="0.2">
      <c r="A10" s="35"/>
      <c r="B10" s="35"/>
      <c r="C10" s="35"/>
      <c r="D10" s="175"/>
      <c r="E10" s="175"/>
      <c r="F10" s="175"/>
      <c r="G10" s="175"/>
      <c r="H10" s="175"/>
      <c r="I10" s="175"/>
      <c r="J10" s="175"/>
      <c r="K10" s="35"/>
      <c r="L10" s="35"/>
      <c r="M10" s="129"/>
    </row>
    <row r="11" spans="1:13" ht="15.75" hidden="1" outlineLevel="1" thickBot="1" x14ac:dyDescent="0.3">
      <c r="A11" s="35"/>
      <c r="B11" s="580" t="s">
        <v>99</v>
      </c>
      <c r="C11" s="580"/>
      <c r="D11" s="195" t="s">
        <v>105</v>
      </c>
      <c r="E11" s="234" t="s">
        <v>106</v>
      </c>
      <c r="F11" s="176" t="s">
        <v>107</v>
      </c>
      <c r="G11" s="176" t="s">
        <v>87</v>
      </c>
      <c r="H11" s="176" t="s">
        <v>88</v>
      </c>
      <c r="I11" s="176" t="s">
        <v>35</v>
      </c>
      <c r="J11" s="177" t="s">
        <v>89</v>
      </c>
      <c r="K11" s="235" t="s">
        <v>187</v>
      </c>
      <c r="L11" s="35"/>
      <c r="M11" s="129"/>
    </row>
    <row r="12" spans="1:13" hidden="1" outlineLevel="1" x14ac:dyDescent="0.2">
      <c r="A12" s="35"/>
      <c r="B12" s="109"/>
      <c r="C12" s="109"/>
      <c r="D12" s="190"/>
      <c r="E12" s="190"/>
      <c r="F12" s="190"/>
      <c r="G12" s="190"/>
      <c r="H12" s="190"/>
      <c r="I12" s="211"/>
      <c r="J12" s="175"/>
      <c r="K12" s="152"/>
      <c r="L12" s="35"/>
      <c r="M12" s="129"/>
    </row>
    <row r="13" spans="1:13" ht="15" hidden="1" outlineLevel="1" x14ac:dyDescent="0.2">
      <c r="A13" s="35"/>
      <c r="B13" s="441" t="s">
        <v>100</v>
      </c>
      <c r="C13" s="442"/>
      <c r="D13" s="236"/>
      <c r="E13" s="237"/>
      <c r="F13" s="238" t="s">
        <v>81</v>
      </c>
      <c r="G13" s="175">
        <f>-(D13-E13)</f>
        <v>0</v>
      </c>
      <c r="H13" s="212">
        <f>IF(AND(G13&gt;1,D13=0),MIN(IF(ISERROR(E13/D13),G13,IF(E13/D13=0,G13,IF(G13=0,"0%",(E13/D13)-1))),1),IF(AND(G13&lt;-1,E13=0),MAX(IF(ISERROR(E13/D13),G13,IF(E13/D13=0,G13,IF(G13=0,"0%",(E13/D13)-1))),-1),IF(ISERROR(E13/D13),G13,IF(E13/D13=0,G13,IF(G13=0,"0%",(E13/D13)-1)))))</f>
        <v>0</v>
      </c>
      <c r="I13" s="211" t="str">
        <f>IF(H13="","",IF(H13&lt;=(-0.3),"Starke Verringerung",IF(H13&lt;(-0.1),"Mäßige Verringerung",IF(H13&lt;(-0.02),"Leichte Verringerung",IF(H13&lt;(0.02),"Keine Veränderung",IF(H13&lt;0.1,"Leichter Anstieg",IF(H13&lt;0.3,"Mäßiger Anstieg",IF(H13&gt;=0.3,IF(H13="0%","Keine Veränderung","Starker Anstieg")))))))))</f>
        <v>Keine Veränderung</v>
      </c>
      <c r="J13" s="239"/>
      <c r="K13" s="475"/>
      <c r="L13" s="35"/>
      <c r="M13" s="129"/>
    </row>
    <row r="14" spans="1:13" hidden="1" outlineLevel="1" x14ac:dyDescent="0.2">
      <c r="A14" s="35"/>
      <c r="B14" s="240"/>
      <c r="C14" s="240"/>
      <c r="D14" s="190"/>
      <c r="E14" s="211"/>
      <c r="F14" s="190"/>
      <c r="G14" s="175"/>
      <c r="H14" s="212"/>
      <c r="I14" s="211"/>
      <c r="J14" s="210"/>
      <c r="K14" s="475"/>
      <c r="L14" s="35"/>
      <c r="M14" s="129"/>
    </row>
    <row r="15" spans="1:13" ht="15" hidden="1" outlineLevel="1" x14ac:dyDescent="0.2">
      <c r="A15" s="35"/>
      <c r="B15" s="441" t="s">
        <v>101</v>
      </c>
      <c r="C15" s="442"/>
      <c r="D15" s="237"/>
      <c r="E15" s="237"/>
      <c r="F15" s="238" t="s">
        <v>81</v>
      </c>
      <c r="G15" s="175">
        <f t="shared" ref="G15:G17" si="0">-(D15-E15)</f>
        <v>0</v>
      </c>
      <c r="H15" s="212">
        <f t="shared" ref="H15" si="1">IF(AND(G15&gt;1,D15=0),MIN(IF(ISERROR(E15/D15),G15,IF(E15/D15=0,G15,IF(G15=0,"0%",(E15/D15)-1))),1),IF(AND(G15&lt;-1,E15=0),MAX(IF(ISERROR(E15/D15),G15,IF(E15/D15=0,G15,IF(G15=0,"0%",(E15/D15)-1))),-1),IF(ISERROR(E15/D15),G15,IF(E15/D15=0,G15,IF(G15=0,"0%",(E15/D15)-1)))))</f>
        <v>0</v>
      </c>
      <c r="I15" s="211" t="str">
        <f>IF(H15="","",IF(H15&lt;=(-0.3),"Starke Verringerung",IF(H15&lt;(-0.1),"Mäßige Verringerung",IF(H15&lt;(-0.02),"Leichte Verringerung",IF(H15&lt;(0.02),"Keine Veränderung",IF(H15&lt;0.1,"Leichter Anstieg",IF(H15&lt;0.3,"Mäßiger Anstieg",IF(H15&gt;=0.3,IF(H15="0%","Keine Veränderung","Starker Anstieg")))))))))</f>
        <v>Keine Veränderung</v>
      </c>
      <c r="J15" s="239"/>
      <c r="K15" s="475"/>
      <c r="L15" s="35"/>
      <c r="M15" s="129"/>
    </row>
    <row r="16" spans="1:13" hidden="1" outlineLevel="1" x14ac:dyDescent="0.2">
      <c r="A16" s="35"/>
      <c r="B16" s="185"/>
      <c r="C16" s="185"/>
      <c r="D16" s="190"/>
      <c r="E16" s="211"/>
      <c r="F16" s="190"/>
      <c r="G16" s="175"/>
      <c r="H16" s="212"/>
      <c r="I16" s="211"/>
      <c r="J16" s="210"/>
      <c r="K16" s="475"/>
      <c r="L16" s="35"/>
      <c r="M16" s="129"/>
    </row>
    <row r="17" spans="1:13" ht="15" hidden="1" outlineLevel="1" x14ac:dyDescent="0.2">
      <c r="A17" s="35"/>
      <c r="B17" s="441" t="s">
        <v>102</v>
      </c>
      <c r="C17" s="442"/>
      <c r="D17" s="237"/>
      <c r="E17" s="237"/>
      <c r="F17" s="238" t="s">
        <v>81</v>
      </c>
      <c r="G17" s="175">
        <f t="shared" si="0"/>
        <v>0</v>
      </c>
      <c r="H17" s="212">
        <f t="shared" ref="H17" si="2">IF(AND(G17&gt;1,D17=0),MIN(IF(ISERROR(E17/D17),G17,IF(E17/D17=0,G17,IF(G17=0,"0%",(E17/D17)-1))),1),IF(AND(G17&lt;-1,E17=0),MAX(IF(ISERROR(E17/D17),G17,IF(E17/D17=0,G17,IF(G17=0,"0%",(E17/D17)-1))),-1),IF(ISERROR(E17/D17),G17,IF(E17/D17=0,G17,IF(G17=0,"0%",(E17/D17)-1)))))</f>
        <v>0</v>
      </c>
      <c r="I17" s="211" t="str">
        <f>IF(H17="","",IF(H17&lt;=(-0.3),"Starke Verringerung",IF(H17&lt;(-0.1),"Mäßige Verringerung",IF(H17&lt;(-0.02),"Leichte Verringerung",IF(H17&lt;(0.02),"Keine Veränderung",IF(H17&lt;0.1,"Leichter Anstieg",IF(H17&lt;0.3,"Mäßiger Anstieg",IF(H17&gt;=0.3,IF(H17="0%","Keine Veränderung","Starker Anstieg")))))))))</f>
        <v>Keine Veränderung</v>
      </c>
      <c r="J17" s="239"/>
      <c r="K17" s="475"/>
      <c r="L17" s="35"/>
      <c r="M17" s="129"/>
    </row>
    <row r="18" spans="1:13" s="247" customFormat="1" hidden="1" outlineLevel="1" x14ac:dyDescent="0.2">
      <c r="A18" s="241"/>
      <c r="B18" s="242"/>
      <c r="C18" s="242"/>
      <c r="D18" s="243"/>
      <c r="E18" s="244"/>
      <c r="F18" s="243"/>
      <c r="G18" s="175"/>
      <c r="H18" s="212"/>
      <c r="I18" s="211"/>
      <c r="J18" s="245"/>
      <c r="K18" s="475"/>
      <c r="L18" s="241"/>
      <c r="M18" s="246"/>
    </row>
    <row r="19" spans="1:13" s="247" customFormat="1" ht="15" hidden="1" outlineLevel="1" x14ac:dyDescent="0.2">
      <c r="A19" s="241"/>
      <c r="B19" s="441" t="s">
        <v>103</v>
      </c>
      <c r="C19" s="442"/>
      <c r="D19" s="237"/>
      <c r="E19" s="237"/>
      <c r="F19" s="238" t="s">
        <v>81</v>
      </c>
      <c r="G19" s="175">
        <f>-(D19-E19)</f>
        <v>0</v>
      </c>
      <c r="H19" s="212">
        <f>IF(AND(G19&gt;1,D19=0),MIN(IF(ISERROR(E19/D19),G19,IF(E19/D19=0,G19,IF(G19=0,"0%",(E19/D19)-1))),1),IF(AND(G19&lt;-1,E19=0),MAX(IF(ISERROR(E19/D19),G19,IF(E19/D19=0,G19,IF(G19=0,"0%",(E19/D19)-1))),-1),IF(ISERROR(E19/D19),G19,IF(E19/D19=0,G19,IF(G19=0,"0%",(E19/D19)-1)))))</f>
        <v>0</v>
      </c>
      <c r="I19" s="211" t="str">
        <f>IF(H19="","",IF(H19&lt;=(-0.3),"Starke Verringerung",IF(H19&lt;(-0.1),"Mäßige Verringerung",IF(H19&lt;(-0.02),"Leichte Verringerung",IF(H19&lt;(0.02),"Keine Veränderung",IF(H19&lt;0.1,"Leichter Anstieg",IF(H19&lt;0.3,"Mäßiger Anstieg",IF(H19&gt;=0.3,IF(H19="0%","Keine Veränderung","Starker Anstieg")))))))))</f>
        <v>Keine Veränderung</v>
      </c>
      <c r="J19" s="239"/>
      <c r="K19" s="475"/>
      <c r="L19" s="241"/>
      <c r="M19" s="246"/>
    </row>
    <row r="20" spans="1:13" s="247" customFormat="1" hidden="1" outlineLevel="1" x14ac:dyDescent="0.2">
      <c r="A20" s="241"/>
      <c r="B20" s="242"/>
      <c r="C20" s="242"/>
      <c r="D20" s="243"/>
      <c r="E20" s="244"/>
      <c r="F20" s="243"/>
      <c r="G20" s="175"/>
      <c r="H20" s="212"/>
      <c r="I20" s="211"/>
      <c r="J20" s="245"/>
      <c r="K20" s="475"/>
      <c r="L20" s="241"/>
      <c r="M20" s="246"/>
    </row>
    <row r="21" spans="1:13" ht="15" hidden="1" outlineLevel="1" x14ac:dyDescent="0.2">
      <c r="A21" s="35"/>
      <c r="B21" s="441" t="s">
        <v>104</v>
      </c>
      <c r="C21" s="442"/>
      <c r="D21" s="237"/>
      <c r="E21" s="237"/>
      <c r="F21" s="238" t="s">
        <v>81</v>
      </c>
      <c r="G21" s="175">
        <f>-(D21-E21)</f>
        <v>0</v>
      </c>
      <c r="H21" s="212">
        <f>IF(AND(G21&gt;1,D21=0),MIN(IF(ISERROR(E21/D21),G21,IF(E21/D21=0,G21,IF(G21=0,"0%",(E21/D21)-1))),1),IF(AND(G21&lt;-1,E21=0),MAX(IF(ISERROR(E21/D21),G21,IF(E21/D21=0,G21,IF(G21=0,"0%",(E21/D21)-1))),-1),IF(ISERROR(E21/D21),G21,IF(E21/D21=0,G21,IF(G21=0,"0%",(E21/D21)-1)))))</f>
        <v>0</v>
      </c>
      <c r="I21" s="211" t="str">
        <f>IF(H21="","",IF(H21&lt;=(-0.3),"Starke Verringerung",IF(H21&lt;(-0.1),"Mäßige Verringerung",IF(H21&lt;(-0.02),"Leichte Verringerung",IF(H21&lt;(0.02),"Keine Veränderung",IF(H21&lt;0.1,"Leichter Anstieg",IF(H21&lt;0.3,"Mäßiger Anstieg",IF(H21&gt;=0.3,IF(H21="0%","Keine Veränderung","Starker Anstieg")))))))))</f>
        <v>Keine Veränderung</v>
      </c>
      <c r="J21" s="239"/>
      <c r="K21" s="475"/>
      <c r="L21" s="35"/>
      <c r="M21" s="129"/>
    </row>
    <row r="22" spans="1:13" hidden="1" outlineLevel="1" x14ac:dyDescent="0.2">
      <c r="A22" s="35"/>
      <c r="B22" s="109"/>
      <c r="C22" s="109"/>
      <c r="D22" s="175"/>
      <c r="E22" s="175"/>
      <c r="F22" s="175"/>
      <c r="G22" s="175"/>
      <c r="H22" s="175"/>
      <c r="I22" s="211"/>
      <c r="J22" s="175"/>
      <c r="K22" s="35"/>
      <c r="L22" s="35"/>
      <c r="M22" s="129"/>
    </row>
    <row r="23" spans="1:13" hidden="1" outlineLevel="1" x14ac:dyDescent="0.2">
      <c r="A23" s="35"/>
      <c r="B23" s="35"/>
      <c r="C23" s="35"/>
      <c r="D23" s="175"/>
      <c r="E23" s="175"/>
      <c r="F23" s="175"/>
      <c r="G23" s="175"/>
      <c r="H23" s="175"/>
      <c r="I23" s="211"/>
      <c r="J23" s="175"/>
      <c r="K23" s="35"/>
      <c r="L23" s="35"/>
      <c r="M23" s="129"/>
    </row>
    <row r="24" spans="1:13" ht="39" customHeight="1" collapsed="1" thickBot="1" x14ac:dyDescent="0.3">
      <c r="A24" s="47"/>
      <c r="B24" s="448" t="s">
        <v>206</v>
      </c>
      <c r="C24" s="448"/>
      <c r="D24" s="448"/>
      <c r="E24" s="448"/>
      <c r="F24" s="448"/>
      <c r="G24" s="175"/>
      <c r="H24" s="175"/>
      <c r="I24" s="128"/>
      <c r="J24" s="175"/>
      <c r="K24" s="35"/>
      <c r="L24" s="35"/>
      <c r="M24" s="129"/>
    </row>
    <row r="25" spans="1:13" ht="12" hidden="1" customHeight="1" outlineLevel="1" x14ac:dyDescent="0.2">
      <c r="A25" s="35"/>
      <c r="B25" s="35"/>
      <c r="C25" s="35"/>
      <c r="D25" s="175"/>
      <c r="E25" s="175"/>
      <c r="F25" s="175"/>
      <c r="G25" s="175"/>
      <c r="H25" s="175"/>
      <c r="I25" s="211"/>
      <c r="J25" s="175"/>
      <c r="K25" s="35"/>
      <c r="L25" s="35"/>
      <c r="M25" s="129"/>
    </row>
    <row r="26" spans="1:13" hidden="1" outlineLevel="1" x14ac:dyDescent="0.2">
      <c r="A26" s="35"/>
      <c r="B26" s="35"/>
      <c r="C26" s="35"/>
      <c r="D26" s="175"/>
      <c r="E26" s="175"/>
      <c r="F26" s="175"/>
      <c r="G26" s="175"/>
      <c r="H26" s="175"/>
      <c r="I26" s="211"/>
      <c r="J26" s="175"/>
      <c r="K26" s="35"/>
      <c r="L26" s="35"/>
      <c r="M26" s="129"/>
    </row>
    <row r="27" spans="1:13" ht="15.75" hidden="1" outlineLevel="1" thickBot="1" x14ac:dyDescent="0.3">
      <c r="A27" s="35"/>
      <c r="B27" s="400"/>
      <c r="C27" s="400"/>
      <c r="D27" s="195" t="s">
        <v>105</v>
      </c>
      <c r="E27" s="234" t="s">
        <v>106</v>
      </c>
      <c r="F27" s="176" t="s">
        <v>107</v>
      </c>
      <c r="G27" s="176" t="s">
        <v>87</v>
      </c>
      <c r="H27" s="176" t="s">
        <v>88</v>
      </c>
      <c r="I27" s="211"/>
      <c r="J27" s="177" t="s">
        <v>89</v>
      </c>
      <c r="K27" s="248" t="s">
        <v>187</v>
      </c>
      <c r="L27" s="35"/>
      <c r="M27" s="129"/>
    </row>
    <row r="28" spans="1:13" hidden="1" outlineLevel="1" x14ac:dyDescent="0.2">
      <c r="A28" s="35"/>
      <c r="B28" s="109"/>
      <c r="C28" s="109"/>
      <c r="D28" s="249"/>
      <c r="E28" s="190"/>
      <c r="F28" s="211"/>
      <c r="G28" s="211"/>
      <c r="H28" s="211"/>
      <c r="I28" s="211"/>
      <c r="J28" s="182"/>
      <c r="K28" s="250"/>
      <c r="L28" s="35"/>
      <c r="M28" s="129"/>
    </row>
    <row r="29" spans="1:13" ht="29.25" hidden="1" customHeight="1" outlineLevel="1" x14ac:dyDescent="0.2">
      <c r="A29" s="35"/>
      <c r="B29" s="434" t="s">
        <v>232</v>
      </c>
      <c r="C29" s="434"/>
      <c r="D29" s="251"/>
      <c r="E29" s="252"/>
      <c r="F29" s="238" t="s">
        <v>81</v>
      </c>
      <c r="G29" s="175">
        <f>-(D29-E29)</f>
        <v>0</v>
      </c>
      <c r="H29" s="212">
        <f t="shared" ref="H29" si="3">IF(AND(G29&gt;1,D29=0),MIN(IF(ISERROR(E29/D29),G29,IF(E29/D29=0,G29,IF(G29=0,"0%",(E29/D29)-1))),1),IF(AND(G29&lt;-1,E29=0),MAX(IF(ISERROR(E29/D29),G29,IF(E29/D29=0,G29,IF(G29=0,"0%",(E29/D29)-1))),-1),IF(ISERROR(E29/D29),G29,IF(E29/D29=0,G29,IF(G29=0,"0%",(E29/D29)-1)))))</f>
        <v>0</v>
      </c>
      <c r="I29" s="211" t="str">
        <f>IF(H29="","",IF(H29&lt;=(-0.3),"Starke Verringerung",IF(H29&lt;(-0.1),"Mäßige Verringerung",IF(H29&lt;(-0.02),"Leichte Verringerung",IF(H29&lt;(0.02),"Keine Veränderung",IF(H29&lt;0.1,"Leichter Anstieg",IF(H29&lt;0.3,"Mäßiger Anstieg",IF(H29&gt;=0.3,IF(H29="0%","Keine Veränderung","Starker Anstieg")))))))))</f>
        <v>Keine Veränderung</v>
      </c>
      <c r="J29" s="253"/>
      <c r="K29" s="475"/>
      <c r="L29" s="41"/>
      <c r="M29" s="129"/>
    </row>
    <row r="30" spans="1:13" s="39" customFormat="1" hidden="1" outlineLevel="1" x14ac:dyDescent="0.2">
      <c r="A30" s="41"/>
      <c r="B30" s="155"/>
      <c r="C30" s="155"/>
      <c r="D30" s="254"/>
      <c r="E30" s="255"/>
      <c r="F30" s="211"/>
      <c r="G30" s="211"/>
      <c r="H30" s="212"/>
      <c r="I30" s="256"/>
      <c r="J30" s="257"/>
      <c r="K30" s="475"/>
      <c r="L30" s="41"/>
      <c r="M30" s="129"/>
    </row>
    <row r="31" spans="1:13" ht="54" hidden="1" customHeight="1" outlineLevel="1" x14ac:dyDescent="0.2">
      <c r="A31" s="35"/>
      <c r="B31" s="578" t="s">
        <v>250</v>
      </c>
      <c r="C31" s="579"/>
      <c r="D31" s="581"/>
      <c r="E31" s="582"/>
      <c r="F31" s="211"/>
      <c r="G31" s="258"/>
      <c r="H31" s="211"/>
      <c r="I31" s="256"/>
      <c r="J31" s="253"/>
      <c r="K31" s="475"/>
      <c r="L31" s="35"/>
      <c r="M31" s="129"/>
    </row>
    <row r="32" spans="1:13" hidden="1" outlineLevel="1" x14ac:dyDescent="0.2">
      <c r="A32" s="35"/>
      <c r="B32" s="35"/>
      <c r="C32" s="35"/>
      <c r="D32" s="175"/>
      <c r="E32" s="175"/>
      <c r="F32" s="175"/>
      <c r="G32" s="128"/>
      <c r="H32" s="175"/>
      <c r="I32" s="175"/>
      <c r="J32" s="175"/>
      <c r="K32" s="134"/>
      <c r="L32" s="35"/>
      <c r="M32" s="129"/>
    </row>
    <row r="33" spans="1:13" ht="39" customHeight="1" collapsed="1" thickBot="1" x14ac:dyDescent="0.3">
      <c r="A33" s="47"/>
      <c r="B33" s="448" t="s">
        <v>207</v>
      </c>
      <c r="C33" s="448"/>
      <c r="D33" s="448"/>
      <c r="E33" s="448"/>
      <c r="F33" s="448"/>
      <c r="G33" s="575"/>
      <c r="H33" s="575"/>
      <c r="I33" s="575"/>
      <c r="J33" s="175"/>
      <c r="K33" s="35"/>
      <c r="L33" s="35"/>
      <c r="M33" s="129"/>
    </row>
    <row r="34" spans="1:13" hidden="1" outlineLevel="1" x14ac:dyDescent="0.2">
      <c r="A34" s="35"/>
      <c r="B34" s="35"/>
      <c r="C34" s="35"/>
      <c r="D34" s="175"/>
      <c r="E34" s="175"/>
      <c r="F34" s="175"/>
      <c r="G34" s="175"/>
      <c r="H34" s="175"/>
      <c r="I34" s="175"/>
      <c r="J34" s="175"/>
      <c r="K34" s="35"/>
      <c r="L34" s="35"/>
      <c r="M34" s="129"/>
    </row>
    <row r="35" spans="1:13" ht="58.5" hidden="1" customHeight="1" outlineLevel="1" x14ac:dyDescent="0.2">
      <c r="A35" s="35"/>
      <c r="B35" s="35"/>
      <c r="C35" s="35"/>
      <c r="D35" s="175"/>
      <c r="E35" s="175"/>
      <c r="F35" s="175"/>
      <c r="G35" s="594" t="s">
        <v>186</v>
      </c>
      <c r="H35" s="595"/>
      <c r="I35" s="596"/>
      <c r="J35" s="175"/>
      <c r="K35" s="35"/>
      <c r="L35" s="35"/>
      <c r="M35" s="129"/>
    </row>
    <row r="36" spans="1:13" ht="15" hidden="1" customHeight="1" outlineLevel="1" x14ac:dyDescent="0.2">
      <c r="A36" s="35"/>
      <c r="B36" s="35"/>
      <c r="C36" s="35"/>
      <c r="D36" s="175"/>
      <c r="E36" s="175"/>
      <c r="F36" s="175"/>
      <c r="G36" s="259"/>
      <c r="H36" s="259"/>
      <c r="I36" s="260"/>
      <c r="J36" s="175"/>
      <c r="K36" s="35"/>
      <c r="L36" s="35"/>
      <c r="M36" s="129"/>
    </row>
    <row r="37" spans="1:13" ht="15.75" hidden="1" outlineLevel="1" thickBot="1" x14ac:dyDescent="0.3">
      <c r="A37" s="35"/>
      <c r="B37" s="400"/>
      <c r="C37" s="400"/>
      <c r="D37" s="574" t="s">
        <v>97</v>
      </c>
      <c r="E37" s="551"/>
      <c r="F37" s="261"/>
      <c r="G37" s="262" t="s">
        <v>108</v>
      </c>
      <c r="H37" s="170"/>
      <c r="I37" s="178"/>
      <c r="J37" s="177" t="s">
        <v>89</v>
      </c>
      <c r="K37" s="235" t="s">
        <v>187</v>
      </c>
      <c r="L37" s="35"/>
      <c r="M37" s="129"/>
    </row>
    <row r="38" spans="1:13" hidden="1" outlineLevel="1" x14ac:dyDescent="0.2">
      <c r="A38" s="35"/>
      <c r="B38" s="109"/>
      <c r="C38" s="109"/>
      <c r="D38" s="175"/>
      <c r="E38" s="190"/>
      <c r="F38" s="128"/>
      <c r="G38" s="263"/>
      <c r="H38" s="264"/>
      <c r="I38" s="175"/>
      <c r="J38" s="182"/>
      <c r="K38" s="152"/>
      <c r="L38" s="35"/>
      <c r="M38" s="129"/>
    </row>
    <row r="39" spans="1:13" ht="36.75" hidden="1" customHeight="1" outlineLevel="1" x14ac:dyDescent="0.2">
      <c r="A39" s="35"/>
      <c r="B39" s="441" t="s">
        <v>190</v>
      </c>
      <c r="C39" s="442"/>
      <c r="D39" s="572"/>
      <c r="E39" s="573"/>
      <c r="F39" s="128"/>
      <c r="G39" s="238" t="s">
        <v>81</v>
      </c>
      <c r="H39" s="265"/>
      <c r="I39" s="175"/>
      <c r="J39" s="253"/>
      <c r="K39" s="475"/>
      <c r="L39" s="35"/>
      <c r="M39" s="129"/>
    </row>
    <row r="40" spans="1:13" ht="20.25" hidden="1" customHeight="1" outlineLevel="1" x14ac:dyDescent="0.2">
      <c r="A40" s="35"/>
      <c r="B40" s="81"/>
      <c r="C40" s="35"/>
      <c r="D40" s="175"/>
      <c r="E40" s="190"/>
      <c r="F40" s="128"/>
      <c r="G40" s="266"/>
      <c r="H40" s="128"/>
      <c r="I40" s="175"/>
      <c r="J40" s="257"/>
      <c r="K40" s="475"/>
      <c r="L40" s="35"/>
      <c r="M40" s="129"/>
    </row>
    <row r="41" spans="1:13" ht="36" hidden="1" customHeight="1" outlineLevel="1" x14ac:dyDescent="0.2">
      <c r="A41" s="35"/>
      <c r="B41" s="441" t="s">
        <v>167</v>
      </c>
      <c r="C41" s="442"/>
      <c r="D41" s="572"/>
      <c r="E41" s="573"/>
      <c r="F41" s="128"/>
      <c r="G41" s="238" t="s">
        <v>81</v>
      </c>
      <c r="H41" s="175"/>
      <c r="I41" s="175"/>
      <c r="J41" s="253"/>
      <c r="K41" s="475"/>
      <c r="L41" s="35"/>
      <c r="M41" s="129"/>
    </row>
    <row r="42" spans="1:13" hidden="1" outlineLevel="1" x14ac:dyDescent="0.2">
      <c r="A42" s="35"/>
      <c r="B42" s="81"/>
      <c r="C42" s="35"/>
      <c r="D42" s="175"/>
      <c r="E42" s="190"/>
      <c r="F42" s="128"/>
      <c r="G42" s="266"/>
      <c r="H42" s="128"/>
      <c r="I42" s="175"/>
      <c r="J42" s="267"/>
      <c r="K42" s="78"/>
      <c r="L42" s="35"/>
      <c r="M42" s="129"/>
    </row>
    <row r="43" spans="1:13" ht="36" hidden="1" customHeight="1" outlineLevel="1" x14ac:dyDescent="0.2">
      <c r="A43" s="35"/>
      <c r="B43" s="441" t="s">
        <v>168</v>
      </c>
      <c r="C43" s="442"/>
      <c r="D43" s="572"/>
      <c r="E43" s="573"/>
      <c r="F43" s="128"/>
      <c r="G43" s="238" t="s">
        <v>81</v>
      </c>
      <c r="H43" s="259"/>
      <c r="I43" s="259"/>
      <c r="J43" s="253"/>
      <c r="K43" s="35"/>
      <c r="L43" s="35"/>
      <c r="M43" s="129"/>
    </row>
    <row r="44" spans="1:13" hidden="1" outlineLevel="1" x14ac:dyDescent="0.2">
      <c r="A44" s="35"/>
      <c r="B44" s="35"/>
      <c r="C44" s="35"/>
      <c r="D44" s="175"/>
      <c r="E44" s="175"/>
      <c r="F44" s="175"/>
      <c r="G44" s="175"/>
      <c r="H44" s="175"/>
      <c r="I44" s="175"/>
      <c r="J44" s="175"/>
      <c r="K44" s="35"/>
      <c r="L44" s="35"/>
      <c r="M44" s="129"/>
    </row>
    <row r="45" spans="1:13" hidden="1" outlineLevel="1" x14ac:dyDescent="0.2">
      <c r="A45" s="35"/>
      <c r="B45" s="35"/>
      <c r="C45" s="35"/>
      <c r="D45" s="175"/>
      <c r="E45" s="175"/>
      <c r="F45" s="175"/>
      <c r="G45" s="175"/>
      <c r="H45" s="175"/>
      <c r="I45" s="175"/>
      <c r="J45" s="175"/>
      <c r="K45" s="35"/>
      <c r="L45" s="35"/>
      <c r="M45" s="268"/>
    </row>
    <row r="46" spans="1:13" ht="39" customHeight="1" collapsed="1" thickBot="1" x14ac:dyDescent="0.3">
      <c r="A46" s="47"/>
      <c r="B46" s="448" t="s">
        <v>208</v>
      </c>
      <c r="C46" s="448"/>
      <c r="D46" s="448"/>
      <c r="E46" s="448"/>
      <c r="F46" s="448"/>
      <c r="G46" s="175"/>
      <c r="H46" s="175"/>
      <c r="I46" s="175"/>
      <c r="J46" s="175"/>
      <c r="K46" s="35"/>
      <c r="L46" s="35"/>
      <c r="M46" s="129"/>
    </row>
    <row r="47" spans="1:13" hidden="1" outlineLevel="1" x14ac:dyDescent="0.2">
      <c r="A47" s="35"/>
      <c r="B47" s="109"/>
      <c r="C47" s="109"/>
      <c r="D47" s="175"/>
      <c r="E47" s="175"/>
      <c r="F47" s="175"/>
      <c r="G47" s="175"/>
      <c r="H47" s="175"/>
      <c r="I47" s="175"/>
      <c r="J47" s="175"/>
      <c r="K47" s="35"/>
      <c r="L47" s="35"/>
      <c r="M47" s="129"/>
    </row>
    <row r="48" spans="1:13" hidden="1" outlineLevel="1" x14ac:dyDescent="0.2">
      <c r="A48" s="35"/>
      <c r="B48" s="109"/>
      <c r="C48" s="109"/>
      <c r="D48" s="175"/>
      <c r="E48" s="175"/>
      <c r="F48" s="175"/>
      <c r="G48" s="175"/>
      <c r="H48" s="175"/>
      <c r="I48" s="175"/>
      <c r="J48" s="175"/>
      <c r="K48" s="35"/>
      <c r="L48" s="35"/>
      <c r="M48" s="129"/>
    </row>
    <row r="49" spans="1:13" ht="15.75" hidden="1" outlineLevel="1" thickBot="1" x14ac:dyDescent="0.3">
      <c r="A49" s="35"/>
      <c r="B49" s="400"/>
      <c r="C49" s="400"/>
      <c r="D49" s="574" t="s">
        <v>97</v>
      </c>
      <c r="E49" s="551"/>
      <c r="F49" s="177"/>
      <c r="G49" s="178" t="s">
        <v>108</v>
      </c>
      <c r="H49" s="170"/>
      <c r="I49" s="178"/>
      <c r="J49" s="177" t="s">
        <v>89</v>
      </c>
      <c r="K49" s="235" t="s">
        <v>187</v>
      </c>
      <c r="L49" s="35"/>
      <c r="M49" s="129"/>
    </row>
    <row r="50" spans="1:13" hidden="1" outlineLevel="1" x14ac:dyDescent="0.2">
      <c r="A50" s="35"/>
      <c r="B50" s="109"/>
      <c r="C50" s="109"/>
      <c r="D50" s="264"/>
      <c r="E50" s="190"/>
      <c r="F50" s="128"/>
      <c r="G50" s="183"/>
      <c r="H50" s="264"/>
      <c r="I50" s="175"/>
      <c r="J50" s="182"/>
      <c r="K50" s="184"/>
      <c r="L50" s="35"/>
      <c r="M50" s="129"/>
    </row>
    <row r="51" spans="1:13" ht="24" hidden="1" customHeight="1" outlineLevel="1" x14ac:dyDescent="0.2">
      <c r="A51" s="35"/>
      <c r="B51" s="593" t="s">
        <v>169</v>
      </c>
      <c r="C51" s="593"/>
      <c r="D51" s="589"/>
      <c r="E51" s="590"/>
      <c r="F51" s="128"/>
      <c r="G51" s="597" t="s">
        <v>81</v>
      </c>
      <c r="H51" s="128"/>
      <c r="I51" s="175"/>
      <c r="J51" s="557"/>
      <c r="K51" s="570"/>
      <c r="L51" s="35"/>
      <c r="M51" s="129"/>
    </row>
    <row r="52" spans="1:13" ht="16.5" hidden="1" customHeight="1" outlineLevel="1" x14ac:dyDescent="0.2">
      <c r="A52" s="35"/>
      <c r="B52" s="562" t="s">
        <v>170</v>
      </c>
      <c r="C52" s="562"/>
      <c r="D52" s="591"/>
      <c r="E52" s="592"/>
      <c r="F52" s="128"/>
      <c r="G52" s="598"/>
      <c r="H52" s="128"/>
      <c r="I52" s="175"/>
      <c r="J52" s="557"/>
      <c r="K52" s="570"/>
      <c r="L52" s="35"/>
      <c r="M52" s="129"/>
    </row>
    <row r="53" spans="1:13" hidden="1" outlineLevel="1" x14ac:dyDescent="0.2">
      <c r="A53" s="35"/>
      <c r="B53" s="109"/>
      <c r="C53" s="109"/>
      <c r="D53" s="128"/>
      <c r="E53" s="269"/>
      <c r="F53" s="128"/>
      <c r="G53" s="190"/>
      <c r="H53" s="128"/>
      <c r="I53" s="175"/>
      <c r="J53" s="257"/>
      <c r="K53" s="571"/>
      <c r="L53" s="35"/>
      <c r="M53" s="129"/>
    </row>
    <row r="54" spans="1:13" ht="36" hidden="1" customHeight="1" outlineLevel="1" x14ac:dyDescent="0.2">
      <c r="A54" s="35"/>
      <c r="B54" s="441" t="s">
        <v>180</v>
      </c>
      <c r="C54" s="442"/>
      <c r="D54" s="576"/>
      <c r="E54" s="577"/>
      <c r="F54" s="128"/>
      <c r="G54" s="270" t="s">
        <v>81</v>
      </c>
      <c r="H54" s="128"/>
      <c r="I54" s="175"/>
      <c r="J54" s="253"/>
      <c r="K54" s="571"/>
      <c r="L54" s="35"/>
      <c r="M54" s="129"/>
    </row>
    <row r="55" spans="1:13" hidden="1" outlineLevel="1" x14ac:dyDescent="0.2">
      <c r="A55" s="35"/>
      <c r="B55" s="109"/>
      <c r="C55" s="109"/>
      <c r="D55" s="175"/>
      <c r="E55" s="175"/>
      <c r="F55" s="175"/>
      <c r="G55" s="175"/>
      <c r="H55" s="175"/>
      <c r="I55" s="175"/>
      <c r="J55" s="175"/>
      <c r="K55" s="35"/>
      <c r="L55" s="35"/>
      <c r="M55" s="129"/>
    </row>
    <row r="56" spans="1:13" ht="12.75" hidden="1" customHeight="1" outlineLevel="1" x14ac:dyDescent="0.2">
      <c r="A56" s="35"/>
      <c r="B56" s="109"/>
      <c r="C56" s="109"/>
      <c r="D56" s="175"/>
      <c r="E56" s="175"/>
      <c r="F56" s="175"/>
      <c r="G56" s="175"/>
      <c r="H56" s="175"/>
      <c r="I56" s="175"/>
      <c r="J56" s="175"/>
      <c r="K56" s="35"/>
      <c r="L56" s="35"/>
      <c r="M56" s="129"/>
    </row>
    <row r="57" spans="1:13" ht="39" customHeight="1" collapsed="1" thickBot="1" x14ac:dyDescent="0.3">
      <c r="A57" s="47"/>
      <c r="B57" s="448" t="s">
        <v>51</v>
      </c>
      <c r="C57" s="448"/>
      <c r="D57" s="448"/>
      <c r="E57" s="448"/>
      <c r="F57" s="448"/>
      <c r="G57" s="175"/>
      <c r="H57" s="175"/>
      <c r="I57" s="175"/>
      <c r="J57" s="175"/>
      <c r="K57" s="35"/>
      <c r="L57" s="35"/>
      <c r="M57" s="129"/>
    </row>
    <row r="58" spans="1:13" hidden="1" outlineLevel="1" x14ac:dyDescent="0.2">
      <c r="A58" s="35"/>
      <c r="B58" s="35"/>
      <c r="C58" s="35"/>
      <c r="D58" s="175"/>
      <c r="E58" s="175"/>
      <c r="F58" s="175"/>
      <c r="G58" s="175"/>
      <c r="H58" s="175"/>
      <c r="I58" s="175"/>
      <c r="J58" s="175"/>
      <c r="K58" s="35"/>
      <c r="L58" s="35"/>
      <c r="M58" s="129"/>
    </row>
    <row r="59" spans="1:13" ht="12.75" hidden="1" customHeight="1" outlineLevel="1" x14ac:dyDescent="0.2">
      <c r="A59" s="35"/>
      <c r="B59" s="35"/>
      <c r="C59" s="35"/>
      <c r="D59" s="175"/>
      <c r="E59" s="175"/>
      <c r="F59" s="175"/>
      <c r="G59" s="175"/>
      <c r="H59" s="175"/>
      <c r="I59" s="175"/>
      <c r="J59" s="175"/>
      <c r="K59" s="35"/>
      <c r="L59" s="35"/>
      <c r="M59" s="129"/>
    </row>
    <row r="60" spans="1:13" ht="15.75" hidden="1" customHeight="1" outlineLevel="1" thickBot="1" x14ac:dyDescent="0.3">
      <c r="A60" s="35"/>
      <c r="B60" s="400"/>
      <c r="C60" s="400"/>
      <c r="D60" s="195" t="s">
        <v>105</v>
      </c>
      <c r="E60" s="234" t="s">
        <v>106</v>
      </c>
      <c r="F60" s="234"/>
      <c r="G60" s="176" t="s">
        <v>87</v>
      </c>
      <c r="H60" s="176" t="s">
        <v>88</v>
      </c>
      <c r="I60" s="176" t="s">
        <v>35</v>
      </c>
      <c r="J60" s="177" t="s">
        <v>89</v>
      </c>
      <c r="K60" s="235" t="s">
        <v>187</v>
      </c>
      <c r="L60" s="35"/>
      <c r="M60" s="129"/>
    </row>
    <row r="61" spans="1:13" ht="12.75" hidden="1" customHeight="1" outlineLevel="1" x14ac:dyDescent="0.2">
      <c r="A61" s="35"/>
      <c r="B61" s="109"/>
      <c r="C61" s="109"/>
      <c r="D61" s="264"/>
      <c r="E61" s="190"/>
      <c r="F61" s="190"/>
      <c r="G61" s="190"/>
      <c r="H61" s="190"/>
      <c r="I61" s="211"/>
      <c r="J61" s="182"/>
      <c r="K61" s="184"/>
      <c r="L61" s="35"/>
      <c r="M61" s="129"/>
    </row>
    <row r="62" spans="1:13" ht="24" hidden="1" customHeight="1" outlineLevel="1" x14ac:dyDescent="0.2">
      <c r="A62" s="35"/>
      <c r="B62" s="541" t="s">
        <v>171</v>
      </c>
      <c r="C62" s="541"/>
      <c r="D62" s="563"/>
      <c r="E62" s="565"/>
      <c r="F62" s="567" t="s">
        <v>81</v>
      </c>
      <c r="G62" s="495">
        <f>-(D62-E62)</f>
        <v>0</v>
      </c>
      <c r="H62" s="558">
        <f t="shared" ref="H62:H63" si="4">IF(AND(G62&gt;1,D62=0),MIN(IF(ISERROR(E62/D62),G62,IF(E62/D62=0,G62,IF(G62=0,"0%",(E62/D62)-1))),1),IF(AND(G62&lt;-1,E62=0),MAX(IF(ISERROR(E62/D62),G62,IF(E62/D62=0,G62,IF(G62=0,"0%",(E62/D62)-1))),-1),IF(ISERROR(E62/D62),G62,IF(E62/D62=0,G62,IF(G62=0,"0%",(E62/D62)-1)))))</f>
        <v>0</v>
      </c>
      <c r="I62" s="560" t="str">
        <f t="shared" ref="I62:I63" si="5">IF(H62="","",IF(H62&lt;=(-0.3),"Starke Verringerung",IF(H62&lt;(-0.1),"Mäßige Verringerung",IF(H62&lt;(-0.02),"Leichte Verringerung",IF(H62&lt;(0.02),"Keine Veränderung",IF(H62&lt;0.1,"Leichter Anstieg",IF(H62&lt;0.3,"Mäßiger Anstieg",IF(H62&gt;=0.3,IF(H62="0%","Keine Veränderung","Starker Anstieg")))))))))</f>
        <v>Keine Veränderung</v>
      </c>
      <c r="J62" s="557"/>
      <c r="K62" s="570"/>
      <c r="L62" s="35"/>
      <c r="M62" s="129"/>
    </row>
    <row r="63" spans="1:13" ht="12.75" hidden="1" customHeight="1" outlineLevel="1" x14ac:dyDescent="0.2">
      <c r="A63" s="35"/>
      <c r="B63" s="562" t="s">
        <v>181</v>
      </c>
      <c r="C63" s="562"/>
      <c r="D63" s="564"/>
      <c r="E63" s="566"/>
      <c r="F63" s="568"/>
      <c r="G63" s="495"/>
      <c r="H63" s="559">
        <f t="shared" si="4"/>
        <v>0</v>
      </c>
      <c r="I63" s="560" t="str">
        <f t="shared" si="5"/>
        <v>Keine Veränderung</v>
      </c>
      <c r="J63" s="557"/>
      <c r="K63" s="570"/>
      <c r="L63" s="35"/>
      <c r="M63" s="129"/>
    </row>
    <row r="64" spans="1:13" hidden="1" outlineLevel="1" x14ac:dyDescent="0.2">
      <c r="A64" s="35"/>
      <c r="B64" s="35"/>
      <c r="C64" s="35"/>
      <c r="D64" s="160"/>
      <c r="E64" s="271"/>
      <c r="F64" s="272"/>
      <c r="G64" s="273"/>
      <c r="H64" s="274"/>
      <c r="I64" s="272"/>
      <c r="J64" s="257"/>
      <c r="K64" s="571"/>
      <c r="L64" s="35"/>
      <c r="M64" s="129"/>
    </row>
    <row r="65" spans="1:13" ht="24" hidden="1" customHeight="1" outlineLevel="1" x14ac:dyDescent="0.2">
      <c r="A65" s="35"/>
      <c r="B65" s="562" t="s">
        <v>171</v>
      </c>
      <c r="C65" s="562"/>
      <c r="D65" s="563"/>
      <c r="E65" s="563"/>
      <c r="F65" s="567" t="s">
        <v>81</v>
      </c>
      <c r="G65" s="190">
        <f>-(D65-E65)</f>
        <v>0</v>
      </c>
      <c r="H65" s="558">
        <f>IF(AND(G65&gt;1,D65=0),MIN(IF(ISERROR(E65/D65),G65,IF(E65/D65=0,G65,IF(G65=0,"0%",(E65/D65)-1))),1),IF(AND(G65&lt;-1,E65=0),MAX(IF(ISERROR(E65/D65),G65,IF(E65/D65=0,G65,IF(G65=0,"0%",(E65/D65)-1))),-1),IF(ISERROR(E65/D65),G65,IF(E65/D65=0,G65,IF(G65=0,"0%",(E65/D65)-1)))))</f>
        <v>0</v>
      </c>
      <c r="I65" s="569" t="str">
        <f t="shared" ref="I65:I66" si="6">IF(H65="","",IF(H65&lt;=(-0.3),"Starke Verringerung",IF(H65&lt;(-0.1),"Mäßige Verringerung",IF(H65&lt;(-0.02),"Leichte Verringerung",IF(H65&lt;(0.02),"Keine Veränderung",IF(H65&lt;0.1,"Leichter Anstieg",IF(H65&lt;0.3,"Mäßiger Anstieg",IF(H65&gt;=0.3,IF(H65="0%","Keine Veränderung","Starker Anstieg")))))))))</f>
        <v>Keine Veränderung</v>
      </c>
      <c r="J65" s="557"/>
      <c r="K65" s="571"/>
      <c r="L65" s="35"/>
      <c r="M65" s="129"/>
    </row>
    <row r="66" spans="1:13" ht="12.75" hidden="1" customHeight="1" outlineLevel="1" x14ac:dyDescent="0.2">
      <c r="A66" s="35"/>
      <c r="B66" s="561" t="s">
        <v>185</v>
      </c>
      <c r="C66" s="561"/>
      <c r="D66" s="564"/>
      <c r="E66" s="564"/>
      <c r="F66" s="568"/>
      <c r="G66" s="175"/>
      <c r="H66" s="559">
        <f t="shared" ref="H66" si="7">IF(AND(G66&gt;1,D66=0),MIN(IF(ISERROR(E66/D66),G66,IF(E66/D66=0,G66,IF(G66=0,"0%",(E66/D66)-1))),1),IF(AND(G66&lt;-1,E66=0),MAX(IF(ISERROR(E66/D66),G66,IF(E66/D66=0,G66,IF(G66=0,"0%",(E66/D66)-1))),-1),IF(ISERROR(E66/D66),G66,IF(E66/D66=0,G66,IF(G66=0,"0%",(E66/D66)-1)))))</f>
        <v>0</v>
      </c>
      <c r="I66" s="569" t="str">
        <f t="shared" si="6"/>
        <v>Keine Veränderung</v>
      </c>
      <c r="J66" s="557"/>
      <c r="K66" s="35"/>
      <c r="L66" s="35"/>
      <c r="M66" s="129"/>
    </row>
    <row r="67" spans="1:13" hidden="1" outlineLevel="1" x14ac:dyDescent="0.2">
      <c r="A67" s="35"/>
      <c r="B67" s="275"/>
      <c r="C67" s="275"/>
      <c r="D67" s="175"/>
      <c r="E67" s="175"/>
      <c r="F67" s="175"/>
      <c r="G67" s="175"/>
      <c r="H67" s="175"/>
      <c r="I67" s="175"/>
      <c r="J67" s="175"/>
      <c r="K67" s="35"/>
      <c r="L67" s="35"/>
      <c r="M67" s="129"/>
    </row>
    <row r="68" spans="1:13" collapsed="1" x14ac:dyDescent="0.2">
      <c r="A68" s="35"/>
      <c r="B68" s="35"/>
      <c r="C68" s="35"/>
      <c r="D68" s="175"/>
      <c r="E68" s="175"/>
      <c r="F68" s="175"/>
      <c r="G68" s="175"/>
      <c r="H68" s="175"/>
      <c r="I68" s="175"/>
      <c r="J68" s="175"/>
      <c r="K68" s="35"/>
      <c r="L68" s="35"/>
      <c r="M68" s="129"/>
    </row>
    <row r="69" spans="1:13" x14ac:dyDescent="0.2">
      <c r="A69" s="35"/>
      <c r="B69" s="35"/>
      <c r="C69" s="35"/>
      <c r="D69" s="175"/>
      <c r="E69" s="175"/>
      <c r="F69" s="175"/>
      <c r="G69" s="175"/>
      <c r="H69" s="175"/>
      <c r="I69" s="175"/>
      <c r="J69" s="175"/>
      <c r="K69" s="35"/>
      <c r="L69" s="35"/>
      <c r="M69" s="129"/>
    </row>
    <row r="70" spans="1:13" x14ac:dyDescent="0.2">
      <c r="A70" s="35"/>
      <c r="B70" s="35"/>
      <c r="C70" s="35"/>
      <c r="D70" s="175"/>
      <c r="E70" s="175"/>
      <c r="F70" s="175"/>
      <c r="G70" s="175"/>
      <c r="H70" s="175"/>
      <c r="I70" s="175"/>
      <c r="J70" s="175"/>
      <c r="K70" s="35"/>
      <c r="L70" s="35"/>
      <c r="M70" s="129"/>
    </row>
    <row r="71" spans="1:13" x14ac:dyDescent="0.2">
      <c r="A71" s="35"/>
      <c r="B71" s="35"/>
      <c r="C71" s="35"/>
      <c r="D71" s="175"/>
      <c r="E71" s="175"/>
      <c r="F71" s="175"/>
      <c r="G71" s="175"/>
      <c r="H71" s="175"/>
      <c r="I71" s="175"/>
      <c r="J71" s="175"/>
      <c r="K71" s="35"/>
      <c r="L71" s="35"/>
      <c r="M71" s="129"/>
    </row>
    <row r="72" spans="1:13" x14ac:dyDescent="0.2">
      <c r="A72" s="35"/>
      <c r="B72" s="35"/>
      <c r="C72" s="35"/>
      <c r="D72" s="175"/>
      <c r="E72" s="175"/>
      <c r="F72" s="175"/>
      <c r="G72" s="175"/>
      <c r="H72" s="175"/>
      <c r="I72" s="175"/>
      <c r="J72" s="175"/>
      <c r="K72" s="35"/>
      <c r="L72" s="35"/>
      <c r="M72" s="129"/>
    </row>
    <row r="73" spans="1:13" ht="13.5" thickBot="1" x14ac:dyDescent="0.25">
      <c r="A73" s="35"/>
      <c r="B73" s="35"/>
      <c r="C73" s="35"/>
      <c r="D73" s="175"/>
      <c r="E73" s="175"/>
      <c r="F73" s="175"/>
      <c r="G73" s="175"/>
      <c r="H73" s="175"/>
      <c r="I73" s="175"/>
      <c r="J73" s="175"/>
      <c r="K73" s="35"/>
      <c r="L73" s="35"/>
      <c r="M73" s="129"/>
    </row>
    <row r="74" spans="1:13" x14ac:dyDescent="0.2">
      <c r="A74" s="226"/>
      <c r="B74" s="226"/>
      <c r="C74" s="226"/>
      <c r="D74" s="227"/>
      <c r="E74" s="227"/>
      <c r="F74" s="227"/>
      <c r="G74" s="227"/>
      <c r="H74" s="227"/>
      <c r="I74" s="227"/>
      <c r="J74" s="227"/>
      <c r="K74" s="226"/>
      <c r="L74" s="226"/>
    </row>
  </sheetData>
  <mergeCells count="59">
    <mergeCell ref="B52:C52"/>
    <mergeCell ref="D51:E52"/>
    <mergeCell ref="K29:K31"/>
    <mergeCell ref="B46:F46"/>
    <mergeCell ref="B51:C51"/>
    <mergeCell ref="B43:C43"/>
    <mergeCell ref="D43:E43"/>
    <mergeCell ref="G35:I35"/>
    <mergeCell ref="D37:E37"/>
    <mergeCell ref="B29:C29"/>
    <mergeCell ref="G51:G52"/>
    <mergeCell ref="J51:J52"/>
    <mergeCell ref="B3:E3"/>
    <mergeCell ref="B31:C31"/>
    <mergeCell ref="B39:C39"/>
    <mergeCell ref="B11:C11"/>
    <mergeCell ref="B27:C27"/>
    <mergeCell ref="B37:C37"/>
    <mergeCell ref="B8:F8"/>
    <mergeCell ref="B15:C15"/>
    <mergeCell ref="B13:C13"/>
    <mergeCell ref="B17:C17"/>
    <mergeCell ref="B19:C19"/>
    <mergeCell ref="D31:E31"/>
    <mergeCell ref="B21:C21"/>
    <mergeCell ref="B33:F33"/>
    <mergeCell ref="B5:G6"/>
    <mergeCell ref="D39:E39"/>
    <mergeCell ref="K62:K65"/>
    <mergeCell ref="K13:K21"/>
    <mergeCell ref="K39:K41"/>
    <mergeCell ref="B65:C65"/>
    <mergeCell ref="B57:F57"/>
    <mergeCell ref="B41:C41"/>
    <mergeCell ref="B24:F24"/>
    <mergeCell ref="D41:E41"/>
    <mergeCell ref="B54:C54"/>
    <mergeCell ref="B62:C62"/>
    <mergeCell ref="B60:C60"/>
    <mergeCell ref="B49:C49"/>
    <mergeCell ref="D49:E49"/>
    <mergeCell ref="K51:K54"/>
    <mergeCell ref="G33:I33"/>
    <mergeCell ref="D54:E54"/>
    <mergeCell ref="J62:J63"/>
    <mergeCell ref="J65:J66"/>
    <mergeCell ref="H62:H63"/>
    <mergeCell ref="I62:I63"/>
    <mergeCell ref="B66:C66"/>
    <mergeCell ref="B63:C63"/>
    <mergeCell ref="D62:D63"/>
    <mergeCell ref="E62:E63"/>
    <mergeCell ref="F62:F63"/>
    <mergeCell ref="G62:G63"/>
    <mergeCell ref="H65:H66"/>
    <mergeCell ref="D65:D66"/>
    <mergeCell ref="E65:E66"/>
    <mergeCell ref="F65:F66"/>
    <mergeCell ref="I65:I66"/>
  </mergeCells>
  <conditionalFormatting sqref="G33">
    <cfRule type="containsText" dxfId="345" priority="295" operator="containsText" text="decreased">
      <formula>NOT(ISERROR(SEARCH("decreased",G33)))</formula>
    </cfRule>
    <cfRule type="containsText" dxfId="344" priority="296" operator="containsText" text="equal">
      <formula>NOT(ISERROR(SEARCH("equal",G33)))</formula>
    </cfRule>
    <cfRule type="containsText" dxfId="343" priority="297" operator="containsText" text="yes">
      <formula>NOT(ISERROR(SEARCH("yes",G33)))</formula>
    </cfRule>
  </conditionalFormatting>
  <conditionalFormatting sqref="H13 H15 H17 H19 H21">
    <cfRule type="cellIs" dxfId="342" priority="228" operator="greaterThan">
      <formula>30%</formula>
    </cfRule>
    <cfRule type="cellIs" dxfId="341" priority="229" operator="between">
      <formula>30%</formula>
      <formula>10%</formula>
    </cfRule>
    <cfRule type="cellIs" dxfId="340" priority="230" operator="between">
      <formula>10%</formula>
      <formula>2%</formula>
    </cfRule>
    <cfRule type="cellIs" dxfId="339" priority="231" operator="between">
      <formula>-2%</formula>
      <formula>2%</formula>
    </cfRule>
    <cfRule type="cellIs" dxfId="338" priority="232" operator="between">
      <formula>(-2%)</formula>
      <formula>(-10%)</formula>
    </cfRule>
    <cfRule type="cellIs" dxfId="337" priority="233" operator="between">
      <formula>(-10%)</formula>
      <formula>(-30%)</formula>
    </cfRule>
    <cfRule type="cellIs" dxfId="336" priority="234" operator="lessThan">
      <formula>(-30%)</formula>
    </cfRule>
  </conditionalFormatting>
  <conditionalFormatting sqref="G31">
    <cfRule type="containsText" dxfId="335" priority="143" operator="containsText" text="increase">
      <formula>NOT(ISERROR(SEARCH("increase",G31)))</formula>
    </cfRule>
    <cfRule type="containsText" dxfId="334" priority="144" operator="containsText" text="equal">
      <formula>NOT(ISERROR(SEARCH("equal",G31)))</formula>
    </cfRule>
    <cfRule type="containsText" dxfId="333" priority="145" operator="containsText" text="decreased">
      <formula>NOT(ISERROR(SEARCH("decreased",G31)))</formula>
    </cfRule>
  </conditionalFormatting>
  <conditionalFormatting sqref="D51">
    <cfRule type="containsText" dxfId="332" priority="129" operator="containsText" text="equal">
      <formula>NOT(ISERROR(SEARCH("equal",D51)))</formula>
    </cfRule>
    <cfRule type="containsText" dxfId="331" priority="130" operator="containsText" text="yes">
      <formula>NOT(ISERROR(SEARCH("yes",D51)))</formula>
    </cfRule>
    <cfRule type="containsText" dxfId="330" priority="131" operator="containsText" text="decreased">
      <formula>NOT(ISERROR(SEARCH("decreased",D51)))</formula>
    </cfRule>
    <cfRule type="containsText" dxfId="329" priority="132" operator="containsText" text="please select">
      <formula>NOT(ISERROR(SEARCH("please select",D51)))</formula>
    </cfRule>
  </conditionalFormatting>
  <conditionalFormatting sqref="D54:E54">
    <cfRule type="containsText" dxfId="328" priority="123" operator="containsText" text="equal">
      <formula>NOT(ISERROR(SEARCH("equal",D54)))</formula>
    </cfRule>
    <cfRule type="containsText" dxfId="327" priority="124" operator="containsText" text="yes">
      <formula>NOT(ISERROR(SEARCH("yes",D54)))</formula>
    </cfRule>
    <cfRule type="containsText" dxfId="326" priority="125" operator="containsText" text="decreased">
      <formula>NOT(ISERROR(SEARCH("decreased",D54)))</formula>
    </cfRule>
    <cfRule type="containsText" dxfId="325" priority="126" operator="containsText" text="please select">
      <formula>NOT(ISERROR(SEARCH("please select",D54)))</formula>
    </cfRule>
  </conditionalFormatting>
  <conditionalFormatting sqref="G39">
    <cfRule type="containsText" dxfId="324" priority="101" operator="containsText" text="Nein">
      <formula>NOT(ISERROR(SEARCH("Nein",G39)))</formula>
    </cfRule>
    <cfRule type="containsText" dxfId="323" priority="102" operator="containsText" text="Ja">
      <formula>NOT(ISERROR(SEARCH("Ja",G39)))</formula>
    </cfRule>
  </conditionalFormatting>
  <conditionalFormatting sqref="G35:G36">
    <cfRule type="containsText" dxfId="322" priority="87" operator="containsText" text="decreased">
      <formula>NOT(ISERROR(SEARCH("decreased",G35)))</formula>
    </cfRule>
    <cfRule type="containsText" dxfId="321" priority="88" operator="containsText" text="equal">
      <formula>NOT(ISERROR(SEARCH("equal",G35)))</formula>
    </cfRule>
    <cfRule type="containsText" dxfId="320" priority="89" operator="containsText" text="yes">
      <formula>NOT(ISERROR(SEARCH("yes",G35)))</formula>
    </cfRule>
  </conditionalFormatting>
  <conditionalFormatting sqref="G41">
    <cfRule type="containsText" dxfId="319" priority="85" operator="containsText" text="Nein">
      <formula>NOT(ISERROR(SEARCH("Nein",G41)))</formula>
    </cfRule>
    <cfRule type="containsText" dxfId="318" priority="86" operator="containsText" text="Ja">
      <formula>NOT(ISERROR(SEARCH("Ja",G41)))</formula>
    </cfRule>
  </conditionalFormatting>
  <conditionalFormatting sqref="G54">
    <cfRule type="containsText" dxfId="317" priority="81" operator="containsText" text="equal">
      <formula>NOT(ISERROR(SEARCH("equal",G54)))</formula>
    </cfRule>
    <cfRule type="containsText" dxfId="316" priority="82" operator="containsText" text="more training/ qualification">
      <formula>NOT(ISERROR(SEARCH("more training/ qualification",G54)))</formula>
    </cfRule>
  </conditionalFormatting>
  <conditionalFormatting sqref="F62">
    <cfRule type="containsText" dxfId="315" priority="79" operator="containsText" text="no">
      <formula>NOT(ISERROR(SEARCH("no",F62)))</formula>
    </cfRule>
    <cfRule type="containsText" dxfId="314" priority="80" operator="containsText" text="yes">
      <formula>NOT(ISERROR(SEARCH("yes",F62)))</formula>
    </cfRule>
  </conditionalFormatting>
  <conditionalFormatting sqref="F13">
    <cfRule type="containsText" dxfId="313" priority="69" operator="containsText" text="no">
      <formula>NOT(ISERROR(SEARCH("no",F13)))</formula>
    </cfRule>
    <cfRule type="containsText" dxfId="312" priority="70" operator="containsText" text="yes">
      <formula>NOT(ISERROR(SEARCH("yes",F13)))</formula>
    </cfRule>
  </conditionalFormatting>
  <conditionalFormatting sqref="F15">
    <cfRule type="containsText" dxfId="311" priority="67" operator="containsText" text="no">
      <formula>NOT(ISERROR(SEARCH("no",F15)))</formula>
    </cfRule>
    <cfRule type="containsText" dxfId="310" priority="68" operator="containsText" text="yes">
      <formula>NOT(ISERROR(SEARCH("yes",F15)))</formula>
    </cfRule>
  </conditionalFormatting>
  <conditionalFormatting sqref="F17">
    <cfRule type="containsText" dxfId="309" priority="65" operator="containsText" text="no">
      <formula>NOT(ISERROR(SEARCH("no",F17)))</formula>
    </cfRule>
    <cfRule type="containsText" dxfId="308" priority="66" operator="containsText" text="yes">
      <formula>NOT(ISERROR(SEARCH("yes",F17)))</formula>
    </cfRule>
  </conditionalFormatting>
  <conditionalFormatting sqref="F19">
    <cfRule type="containsText" dxfId="307" priority="63" operator="containsText" text="no">
      <formula>NOT(ISERROR(SEARCH("no",F19)))</formula>
    </cfRule>
    <cfRule type="containsText" dxfId="306" priority="64" operator="containsText" text="yes">
      <formula>NOT(ISERROR(SEARCH("yes",F19)))</formula>
    </cfRule>
  </conditionalFormatting>
  <conditionalFormatting sqref="F21">
    <cfRule type="containsText" dxfId="305" priority="61" operator="containsText" text="no">
      <formula>NOT(ISERROR(SEARCH("no",F21)))</formula>
    </cfRule>
    <cfRule type="containsText" dxfId="304" priority="62" operator="containsText" text="yes">
      <formula>NOT(ISERROR(SEARCH("yes",F21)))</formula>
    </cfRule>
  </conditionalFormatting>
  <conditionalFormatting sqref="F29">
    <cfRule type="containsText" dxfId="303" priority="59" operator="containsText" text="no">
      <formula>NOT(ISERROR(SEARCH("no",F29)))</formula>
    </cfRule>
    <cfRule type="containsText" dxfId="302" priority="60" operator="containsText" text="yes">
      <formula>NOT(ISERROR(SEARCH("yes",F29)))</formula>
    </cfRule>
  </conditionalFormatting>
  <conditionalFormatting sqref="H13 H15 H17 H19 H21">
    <cfRule type="containsBlanks" dxfId="301" priority="54">
      <formula>LEN(TRIM(H13))=0</formula>
    </cfRule>
  </conditionalFormatting>
  <conditionalFormatting sqref="H29">
    <cfRule type="containsBlanks" dxfId="300" priority="46">
      <formula>LEN(TRIM(H29))=0</formula>
    </cfRule>
  </conditionalFormatting>
  <conditionalFormatting sqref="H62">
    <cfRule type="containsBlanks" dxfId="299" priority="38">
      <formula>LEN(TRIM(H62))=0</formula>
    </cfRule>
  </conditionalFormatting>
  <conditionalFormatting sqref="H60:H62 H64">
    <cfRule type="colorScale" priority="27">
      <colorScale>
        <cfvo type="percent" val="&quot;-100&quot;"/>
        <cfvo type="percent" val="0"/>
        <cfvo type="percent" val="&quot;100&quot;"/>
        <color rgb="FFFF0000"/>
        <color rgb="FFFFEB84"/>
        <color rgb="FF00B050"/>
      </colorScale>
    </cfRule>
  </conditionalFormatting>
  <conditionalFormatting sqref="H62 H29">
    <cfRule type="cellIs" dxfId="298" priority="31" operator="lessThanOrEqual">
      <formula>(-30%)</formula>
    </cfRule>
    <cfRule type="cellIs" dxfId="297" priority="32" operator="between">
      <formula>(-30%)</formula>
      <formula>(-10%)</formula>
    </cfRule>
    <cfRule type="cellIs" dxfId="296" priority="33" operator="between">
      <formula>(-10%)</formula>
      <formula>(-2%)</formula>
    </cfRule>
    <cfRule type="cellIs" dxfId="295" priority="34" operator="between">
      <formula>-2%</formula>
      <formula>2%</formula>
    </cfRule>
    <cfRule type="cellIs" dxfId="294" priority="35" operator="between">
      <formula>2%</formula>
      <formula>10%</formula>
    </cfRule>
    <cfRule type="cellIs" dxfId="293" priority="36" operator="between">
      <formula>10%</formula>
      <formula>30%</formula>
    </cfRule>
    <cfRule type="cellIs" dxfId="292" priority="37" operator="greaterThanOrEqual">
      <formula>30%</formula>
    </cfRule>
  </conditionalFormatting>
  <conditionalFormatting sqref="H13 H29 H62 H65 H15 H17 H19 H21">
    <cfRule type="containsText" dxfId="291" priority="25" stopIfTrue="1" operator="containsText" text="0%">
      <formula>NOT(ISERROR(SEARCH("0%",H13)))</formula>
    </cfRule>
  </conditionalFormatting>
  <conditionalFormatting sqref="H65">
    <cfRule type="containsBlanks" dxfId="290" priority="14">
      <formula>LEN(TRIM(H65))=0</formula>
    </cfRule>
  </conditionalFormatting>
  <conditionalFormatting sqref="H65">
    <cfRule type="colorScale" priority="6">
      <colorScale>
        <cfvo type="percent" val="&quot;-100&quot;"/>
        <cfvo type="percent" val="0"/>
        <cfvo type="percent" val="&quot;100&quot;"/>
        <color rgb="FFFF0000"/>
        <color rgb="FFFFEB84"/>
        <color rgb="FF00B050"/>
      </colorScale>
    </cfRule>
  </conditionalFormatting>
  <conditionalFormatting sqref="H65">
    <cfRule type="cellIs" dxfId="289" priority="7" operator="lessThanOrEqual">
      <formula>(-30%)</formula>
    </cfRule>
    <cfRule type="cellIs" dxfId="288" priority="8" operator="between">
      <formula>(-30%)</formula>
      <formula>(-10%)</formula>
    </cfRule>
    <cfRule type="cellIs" dxfId="287" priority="9" operator="between">
      <formula>(-10%)</formula>
      <formula>(-2%)</formula>
    </cfRule>
    <cfRule type="cellIs" dxfId="286" priority="10" operator="between">
      <formula>-2%</formula>
      <formula>2%</formula>
    </cfRule>
    <cfRule type="cellIs" dxfId="285" priority="11" operator="between">
      <formula>2%</formula>
      <formula>10%</formula>
    </cfRule>
    <cfRule type="cellIs" dxfId="284" priority="12" operator="between">
      <formula>10%</formula>
      <formula>30%</formula>
    </cfRule>
    <cfRule type="cellIs" dxfId="283" priority="13" operator="greaterThanOrEqual">
      <formula>30%</formula>
    </cfRule>
  </conditionalFormatting>
  <conditionalFormatting sqref="H65">
    <cfRule type="containsText" dxfId="282" priority="5" operator="containsText" text="0%">
      <formula>NOT(ISERROR(SEARCH("0%",H65)))</formula>
    </cfRule>
  </conditionalFormatting>
  <conditionalFormatting sqref="F65">
    <cfRule type="containsText" dxfId="281" priority="3" operator="containsText" text="no">
      <formula>NOT(ISERROR(SEARCH("no",F65)))</formula>
    </cfRule>
    <cfRule type="containsText" dxfId="280" priority="4" operator="containsText" text="yes">
      <formula>NOT(ISERROR(SEARCH("yes",F65)))</formula>
    </cfRule>
  </conditionalFormatting>
  <conditionalFormatting sqref="G39 G41 G43">
    <cfRule type="containsText" dxfId="279" priority="83" operator="containsText" text="Nein">
      <formula>NOT(ISERROR(SEARCH("Nein",G39)))</formula>
    </cfRule>
    <cfRule type="containsText" dxfId="278" priority="84" operator="containsText" text="Ja">
      <formula>NOT(ISERROR(SEARCH("Ja",G39)))</formula>
    </cfRule>
  </conditionalFormatting>
  <conditionalFormatting sqref="G51">
    <cfRule type="containsText" dxfId="277" priority="1" operator="containsText" text="equal">
      <formula>NOT(ISERROR(SEARCH("equal",G51)))</formula>
    </cfRule>
    <cfRule type="containsText" dxfId="276" priority="2" operator="containsText" text="more training/ qualification">
      <formula>NOT(ISERROR(SEARCH("more training/ qualification",G51)))</formula>
    </cfRule>
  </conditionalFormatting>
  <dataValidations count="3">
    <dataValidation type="list" allowBlank="1" showInputMessage="1" showErrorMessage="1" sqref="F20 F14 F16 F18">
      <formula1>$L$11:$L$12</formula1>
    </dataValidation>
    <dataValidation type="list" allowBlank="1" showInputMessage="1" showErrorMessage="1" sqref="F30">
      <formula1>"please select,$/year,€/year,£/year"</formula1>
    </dataValidation>
    <dataValidation type="list" allowBlank="1" showInputMessage="1" showErrorMessage="1" sqref="D30">
      <formula1>"please select,decreased,equal,increase"</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Liste!$C$54:$C$57</xm:f>
          </x14:formula1>
          <xm:sqref>G54</xm:sqref>
        </x14:dataValidation>
        <x14:dataValidation type="list" allowBlank="1" showInputMessage="1" showErrorMessage="1">
          <x14:formula1>
            <xm:f>Liste!$B$54:$B$57</xm:f>
          </x14:formula1>
          <xm:sqref>G43</xm:sqref>
        </x14:dataValidation>
        <x14:dataValidation type="list" allowBlank="1" showInputMessage="1" showErrorMessage="1">
          <x14:formula1>
            <xm:f>Liste!$A$54:$A$58</xm:f>
          </x14:formula1>
          <xm:sqref>F29</xm:sqref>
        </x14:dataValidation>
        <x14:dataValidation type="list" allowBlank="1" showInputMessage="1" showErrorMessage="1">
          <x14:formula1>
            <xm:f>Liste!$A$54:$A$58</xm:f>
          </x14:formula1>
          <xm:sqref>F13</xm:sqref>
        </x14:dataValidation>
        <x14:dataValidation type="list" allowBlank="1" showInputMessage="1" showErrorMessage="1">
          <x14:formula1>
            <xm:f>Liste!$A$54:$A$58</xm:f>
          </x14:formula1>
          <xm:sqref>F15</xm:sqref>
        </x14:dataValidation>
        <x14:dataValidation type="list" allowBlank="1" showInputMessage="1" showErrorMessage="1">
          <x14:formula1>
            <xm:f>Liste!$A$54:$A$58</xm:f>
          </x14:formula1>
          <xm:sqref>F17</xm:sqref>
        </x14:dataValidation>
        <x14:dataValidation type="list" allowBlank="1" showInputMessage="1" showErrorMessage="1">
          <x14:formula1>
            <xm:f>Liste!$A$54:$A$58</xm:f>
          </x14:formula1>
          <xm:sqref>F19</xm:sqref>
        </x14:dataValidation>
        <x14:dataValidation type="list" allowBlank="1" showInputMessage="1" showErrorMessage="1">
          <x14:formula1>
            <xm:f>Liste!$A$54:$A$58</xm:f>
          </x14:formula1>
          <xm:sqref>F21</xm:sqref>
        </x14:dataValidation>
        <x14:dataValidation type="list" allowBlank="1" showInputMessage="1" showErrorMessage="1">
          <x14:formula1>
            <xm:f>Liste!$B$54:$B$57</xm:f>
          </x14:formula1>
          <xm:sqref>G39 G41</xm:sqref>
        </x14:dataValidation>
        <x14:dataValidation type="list" allowBlank="1" showInputMessage="1" showErrorMessage="1">
          <x14:formula1>
            <xm:f>Liste!$C$54:$C$57</xm:f>
          </x14:formula1>
          <xm:sqref>G51:G52</xm:sqref>
        </x14:dataValidation>
        <x14:dataValidation type="list" allowBlank="1" showInputMessage="1" showErrorMessage="1">
          <x14:formula1>
            <xm:f>Liste!$E$54:$E$56</xm:f>
          </x14:formula1>
          <xm:sqref>F62:F63 F65:F66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6" tint="0.79998168889431442"/>
  </sheetPr>
  <dimension ref="A1:J37"/>
  <sheetViews>
    <sheetView showGridLines="0" showRowColHeaders="0" zoomScaleNormal="100" workbookViewId="0">
      <selection activeCell="B3" sqref="B3:D3"/>
    </sheetView>
  </sheetViews>
  <sheetFormatPr baseColWidth="10" defaultColWidth="11.42578125" defaultRowHeight="12.75" outlineLevelRow="1" outlineLevelCol="1" x14ac:dyDescent="0.2"/>
  <cols>
    <col min="1" max="1" width="6.7109375" style="230" customWidth="1"/>
    <col min="2" max="3" width="15.7109375" style="230" customWidth="1"/>
    <col min="4" max="4" width="18.7109375" style="171" customWidth="1"/>
    <col min="5" max="5" width="20.28515625" style="171" customWidth="1"/>
    <col min="6" max="6" width="4.85546875" style="230" customWidth="1"/>
    <col min="7" max="7" width="38" style="230" customWidth="1"/>
    <col min="8" max="8" width="38" style="230" hidden="1" customWidth="1" outlineLevel="1"/>
    <col min="9" max="9" width="10.85546875" style="230" customWidth="1" collapsed="1"/>
    <col min="10" max="16384" width="11.42578125" style="230"/>
  </cols>
  <sheetData>
    <row r="1" spans="1:10" x14ac:dyDescent="0.2">
      <c r="A1" s="35"/>
      <c r="B1" s="35"/>
      <c r="C1" s="35"/>
      <c r="D1" s="175"/>
      <c r="E1" s="175"/>
      <c r="F1" s="35"/>
      <c r="G1" s="35"/>
      <c r="H1" s="35"/>
      <c r="I1" s="35"/>
      <c r="J1" s="129"/>
    </row>
    <row r="2" spans="1:10" ht="13.5" thickBot="1" x14ac:dyDescent="0.25">
      <c r="A2" s="35"/>
      <c r="B2" s="35"/>
      <c r="C2" s="35"/>
      <c r="D2" s="175"/>
      <c r="E2" s="175"/>
      <c r="F2" s="35"/>
      <c r="G2" s="35"/>
      <c r="H2" s="35"/>
      <c r="I2" s="35"/>
      <c r="J2" s="129"/>
    </row>
    <row r="3" spans="1:10" ht="38.25" customHeight="1" thickBot="1" x14ac:dyDescent="0.25">
      <c r="A3" s="35"/>
      <c r="B3" s="424" t="s">
        <v>235</v>
      </c>
      <c r="C3" s="425"/>
      <c r="D3" s="426"/>
      <c r="E3" s="131"/>
      <c r="F3" s="606" t="s">
        <v>233</v>
      </c>
      <c r="G3" s="606"/>
      <c r="H3" s="606"/>
      <c r="I3" s="606"/>
      <c r="J3" s="129"/>
    </row>
    <row r="4" spans="1:10" x14ac:dyDescent="0.2">
      <c r="A4" s="35"/>
      <c r="B4" s="35"/>
      <c r="C4" s="35"/>
      <c r="D4" s="175"/>
      <c r="E4" s="175"/>
      <c r="F4" s="35"/>
      <c r="G4" s="35"/>
      <c r="H4" s="35"/>
      <c r="I4" s="35"/>
      <c r="J4" s="129"/>
    </row>
    <row r="5" spans="1:10" x14ac:dyDescent="0.2">
      <c r="A5" s="35"/>
      <c r="B5" s="35"/>
      <c r="C5" s="35"/>
      <c r="D5" s="175"/>
      <c r="E5" s="175"/>
      <c r="F5" s="35"/>
      <c r="G5" s="35"/>
      <c r="H5" s="35"/>
      <c r="I5" s="35"/>
      <c r="J5" s="129"/>
    </row>
    <row r="6" spans="1:10" x14ac:dyDescent="0.2">
      <c r="A6" s="35"/>
      <c r="B6" s="113"/>
      <c r="C6" s="35"/>
      <c r="D6" s="175"/>
      <c r="E6" s="175"/>
      <c r="F6" s="35"/>
      <c r="G6" s="35"/>
      <c r="H6" s="35"/>
      <c r="I6" s="35"/>
      <c r="J6" s="129"/>
    </row>
    <row r="7" spans="1:10" ht="21" customHeight="1" thickBot="1" x14ac:dyDescent="0.3">
      <c r="A7" s="47"/>
      <c r="B7" s="607" t="s">
        <v>240</v>
      </c>
      <c r="C7" s="607"/>
      <c r="D7" s="607"/>
      <c r="E7" s="607"/>
      <c r="F7" s="47"/>
      <c r="G7" s="35"/>
      <c r="H7" s="35"/>
      <c r="I7" s="35"/>
      <c r="J7" s="129"/>
    </row>
    <row r="8" spans="1:10" hidden="1" outlineLevel="1" x14ac:dyDescent="0.2">
      <c r="A8" s="35"/>
      <c r="B8" s="35"/>
      <c r="C8" s="35"/>
      <c r="D8" s="175"/>
      <c r="E8" s="175"/>
      <c r="F8" s="35"/>
      <c r="G8" s="35"/>
      <c r="H8" s="35"/>
      <c r="I8" s="35"/>
      <c r="J8" s="129"/>
    </row>
    <row r="9" spans="1:10" hidden="1" outlineLevel="1" x14ac:dyDescent="0.2">
      <c r="A9" s="35"/>
      <c r="B9" s="35"/>
      <c r="C9" s="35"/>
      <c r="D9" s="175"/>
      <c r="E9" s="175"/>
      <c r="F9" s="35"/>
      <c r="G9" s="35"/>
      <c r="H9" s="35"/>
      <c r="I9" s="35"/>
      <c r="J9" s="129"/>
    </row>
    <row r="10" spans="1:10" ht="30.75" hidden="1" customHeight="1" outlineLevel="1" thickBot="1" x14ac:dyDescent="0.3">
      <c r="A10" s="35"/>
      <c r="B10" s="600" t="s">
        <v>236</v>
      </c>
      <c r="C10" s="600"/>
      <c r="D10" s="600"/>
      <c r="E10" s="601"/>
      <c r="F10" s="276"/>
      <c r="G10" s="277" t="s">
        <v>89</v>
      </c>
      <c r="H10" s="278" t="s">
        <v>187</v>
      </c>
      <c r="I10" s="35"/>
      <c r="J10" s="129"/>
    </row>
    <row r="11" spans="1:10" ht="23.1" hidden="1" customHeight="1" outlineLevel="1" x14ac:dyDescent="0.2">
      <c r="A11" s="35"/>
      <c r="B11" s="279" t="s">
        <v>173</v>
      </c>
      <c r="C11" s="35"/>
      <c r="D11" s="147"/>
      <c r="E11" s="190"/>
      <c r="F11" s="41"/>
      <c r="G11" s="280"/>
      <c r="H11" s="41"/>
      <c r="I11" s="35"/>
      <c r="J11" s="129"/>
    </row>
    <row r="12" spans="1:10" ht="24.95" hidden="1" customHeight="1" outlineLevel="1" x14ac:dyDescent="0.2">
      <c r="A12" s="35"/>
      <c r="B12" s="548" t="s">
        <v>174</v>
      </c>
      <c r="C12" s="549"/>
      <c r="D12" s="602" t="s">
        <v>81</v>
      </c>
      <c r="E12" s="603"/>
      <c r="F12" s="41"/>
      <c r="G12" s="281"/>
      <c r="H12" s="599"/>
      <c r="I12" s="35"/>
      <c r="J12" s="129"/>
    </row>
    <row r="13" spans="1:10" hidden="1" outlineLevel="1" x14ac:dyDescent="0.2">
      <c r="A13" s="35"/>
      <c r="B13" s="35"/>
      <c r="C13" s="35"/>
      <c r="D13" s="158"/>
      <c r="E13" s="190"/>
      <c r="F13" s="41"/>
      <c r="G13" s="282"/>
      <c r="H13" s="599"/>
      <c r="I13" s="35"/>
      <c r="J13" s="129"/>
    </row>
    <row r="14" spans="1:10" ht="24.95" hidden="1" customHeight="1" outlineLevel="1" x14ac:dyDescent="0.2">
      <c r="A14" s="35"/>
      <c r="B14" s="441" t="s">
        <v>175</v>
      </c>
      <c r="C14" s="442"/>
      <c r="D14" s="602" t="s">
        <v>81</v>
      </c>
      <c r="E14" s="603"/>
      <c r="F14" s="283"/>
      <c r="G14" s="281"/>
      <c r="H14" s="599"/>
      <c r="I14" s="35"/>
      <c r="J14" s="129"/>
    </row>
    <row r="15" spans="1:10" hidden="1" outlineLevel="1" x14ac:dyDescent="0.2">
      <c r="A15" s="35"/>
      <c r="B15" s="35"/>
      <c r="C15" s="35"/>
      <c r="D15" s="158"/>
      <c r="E15" s="190"/>
      <c r="F15" s="41"/>
      <c r="G15" s="282"/>
      <c r="H15" s="599"/>
      <c r="I15" s="35"/>
      <c r="J15" s="129"/>
    </row>
    <row r="16" spans="1:10" ht="24.95" hidden="1" customHeight="1" outlineLevel="1" x14ac:dyDescent="0.2">
      <c r="A16" s="35"/>
      <c r="B16" s="548" t="s">
        <v>176</v>
      </c>
      <c r="C16" s="549"/>
      <c r="D16" s="602" t="s">
        <v>81</v>
      </c>
      <c r="E16" s="603"/>
      <c r="F16" s="283"/>
      <c r="G16" s="281"/>
      <c r="H16" s="599"/>
      <c r="I16" s="35"/>
      <c r="J16" s="129"/>
    </row>
    <row r="17" spans="1:10" hidden="1" outlineLevel="1" x14ac:dyDescent="0.2">
      <c r="A17" s="35"/>
      <c r="B17" s="35"/>
      <c r="C17" s="35"/>
      <c r="D17" s="284"/>
      <c r="E17" s="190"/>
      <c r="F17" s="41"/>
      <c r="G17" s="282"/>
      <c r="H17" s="599"/>
      <c r="I17" s="35"/>
      <c r="J17" s="129"/>
    </row>
    <row r="18" spans="1:10" ht="24.95" hidden="1" customHeight="1" outlineLevel="1" x14ac:dyDescent="0.2">
      <c r="A18" s="35"/>
      <c r="B18" s="548" t="s">
        <v>177</v>
      </c>
      <c r="C18" s="548"/>
      <c r="D18" s="604" t="s">
        <v>81</v>
      </c>
      <c r="E18" s="605"/>
      <c r="F18" s="41"/>
      <c r="G18" s="281"/>
      <c r="H18" s="599"/>
      <c r="I18" s="35"/>
      <c r="J18" s="129"/>
    </row>
    <row r="19" spans="1:10" hidden="1" outlineLevel="1" x14ac:dyDescent="0.2">
      <c r="A19" s="35"/>
      <c r="B19" s="35"/>
      <c r="C19" s="35"/>
      <c r="D19" s="175"/>
      <c r="E19" s="175"/>
      <c r="F19" s="41"/>
      <c r="G19" s="35"/>
      <c r="H19" s="35"/>
      <c r="I19" s="35"/>
      <c r="J19" s="129"/>
    </row>
    <row r="20" spans="1:10" hidden="1" outlineLevel="1" x14ac:dyDescent="0.2">
      <c r="A20" s="35"/>
      <c r="B20" s="35"/>
      <c r="C20" s="35"/>
      <c r="D20" s="175"/>
      <c r="E20" s="175"/>
      <c r="F20" s="41"/>
      <c r="G20" s="35"/>
      <c r="H20" s="35"/>
      <c r="I20" s="35"/>
      <c r="J20" s="129"/>
    </row>
    <row r="21" spans="1:10" ht="30.75" hidden="1" customHeight="1" outlineLevel="1" thickBot="1" x14ac:dyDescent="0.3">
      <c r="A21" s="35"/>
      <c r="B21" s="600" t="s">
        <v>209</v>
      </c>
      <c r="C21" s="600"/>
      <c r="D21" s="600"/>
      <c r="E21" s="601"/>
      <c r="F21" s="276"/>
      <c r="G21" s="277" t="s">
        <v>89</v>
      </c>
      <c r="H21" s="278" t="s">
        <v>89</v>
      </c>
      <c r="I21" s="35"/>
      <c r="J21" s="129"/>
    </row>
    <row r="22" spans="1:10" ht="23.1" hidden="1" customHeight="1" outlineLevel="1" x14ac:dyDescent="0.2">
      <c r="A22" s="35"/>
      <c r="B22" s="279" t="s">
        <v>173</v>
      </c>
      <c r="C22" s="35"/>
      <c r="D22" s="147"/>
      <c r="E22" s="190"/>
      <c r="F22" s="41"/>
      <c r="G22" s="280"/>
      <c r="H22" s="41"/>
      <c r="I22" s="35"/>
      <c r="J22" s="129"/>
    </row>
    <row r="23" spans="1:10" ht="24.95" hidden="1" customHeight="1" outlineLevel="1" x14ac:dyDescent="0.2">
      <c r="A23" s="35"/>
      <c r="B23" s="441" t="s">
        <v>174</v>
      </c>
      <c r="C23" s="442"/>
      <c r="D23" s="602" t="s">
        <v>81</v>
      </c>
      <c r="E23" s="603"/>
      <c r="F23" s="35"/>
      <c r="G23" s="281"/>
      <c r="H23" s="599"/>
      <c r="I23" s="35"/>
      <c r="J23" s="129"/>
    </row>
    <row r="24" spans="1:10" hidden="1" outlineLevel="1" x14ac:dyDescent="0.2">
      <c r="A24" s="35"/>
      <c r="B24" s="109"/>
      <c r="C24" s="109"/>
      <c r="D24" s="158"/>
      <c r="E24" s="190"/>
      <c r="F24" s="35"/>
      <c r="G24" s="282"/>
      <c r="H24" s="599"/>
      <c r="I24" s="35"/>
      <c r="J24" s="129"/>
    </row>
    <row r="25" spans="1:10" ht="24.95" hidden="1" customHeight="1" outlineLevel="1" x14ac:dyDescent="0.2">
      <c r="A25" s="35"/>
      <c r="B25" s="441" t="s">
        <v>175</v>
      </c>
      <c r="C25" s="442"/>
      <c r="D25" s="602" t="s">
        <v>81</v>
      </c>
      <c r="E25" s="603"/>
      <c r="F25" s="283"/>
      <c r="G25" s="281"/>
      <c r="H25" s="599"/>
      <c r="I25" s="35"/>
      <c r="J25" s="129"/>
    </row>
    <row r="26" spans="1:10" hidden="1" outlineLevel="1" x14ac:dyDescent="0.2">
      <c r="A26" s="35"/>
      <c r="B26" s="109"/>
      <c r="C26" s="109"/>
      <c r="D26" s="158"/>
      <c r="E26" s="190"/>
      <c r="F26" s="35"/>
      <c r="G26" s="282"/>
      <c r="H26" s="599"/>
      <c r="I26" s="35"/>
      <c r="J26" s="129"/>
    </row>
    <row r="27" spans="1:10" ht="24.95" hidden="1" customHeight="1" outlineLevel="1" x14ac:dyDescent="0.2">
      <c r="A27" s="35"/>
      <c r="B27" s="441" t="s">
        <v>176</v>
      </c>
      <c r="C27" s="442"/>
      <c r="D27" s="602" t="s">
        <v>81</v>
      </c>
      <c r="E27" s="603"/>
      <c r="F27" s="283"/>
      <c r="G27" s="281"/>
      <c r="H27" s="599"/>
      <c r="I27" s="35"/>
      <c r="J27" s="129"/>
    </row>
    <row r="28" spans="1:10" hidden="1" outlineLevel="1" x14ac:dyDescent="0.2">
      <c r="A28" s="35"/>
      <c r="B28" s="109"/>
      <c r="C28" s="109"/>
      <c r="D28" s="284"/>
      <c r="E28" s="190"/>
      <c r="F28" s="35"/>
      <c r="G28" s="282"/>
      <c r="H28" s="599"/>
      <c r="I28" s="35"/>
      <c r="J28" s="129"/>
    </row>
    <row r="29" spans="1:10" ht="24.95" hidden="1" customHeight="1" outlineLevel="1" x14ac:dyDescent="0.2">
      <c r="A29" s="35"/>
      <c r="B29" s="441" t="s">
        <v>177</v>
      </c>
      <c r="C29" s="441"/>
      <c r="D29" s="604" t="s">
        <v>81</v>
      </c>
      <c r="E29" s="605"/>
      <c r="F29" s="41"/>
      <c r="G29" s="281"/>
      <c r="H29" s="599"/>
      <c r="I29" s="35"/>
      <c r="J29" s="129"/>
    </row>
    <row r="30" spans="1:10" collapsed="1" x14ac:dyDescent="0.2">
      <c r="A30" s="35"/>
      <c r="B30" s="35"/>
      <c r="C30" s="35"/>
      <c r="D30" s="175"/>
      <c r="E30" s="175"/>
      <c r="F30" s="35"/>
      <c r="G30" s="35"/>
      <c r="H30" s="35"/>
      <c r="I30" s="35"/>
      <c r="J30" s="129"/>
    </row>
    <row r="31" spans="1:10" x14ac:dyDescent="0.2">
      <c r="A31" s="35"/>
      <c r="B31" s="35"/>
      <c r="C31" s="35"/>
      <c r="D31" s="175"/>
      <c r="E31" s="175"/>
      <c r="F31" s="35"/>
      <c r="G31" s="35"/>
      <c r="H31" s="35"/>
      <c r="I31" s="35"/>
      <c r="J31" s="129"/>
    </row>
    <row r="32" spans="1:10" x14ac:dyDescent="0.2">
      <c r="A32" s="35"/>
      <c r="B32" s="35"/>
      <c r="C32" s="35"/>
      <c r="D32" s="175"/>
      <c r="E32" s="175"/>
      <c r="F32" s="35"/>
      <c r="G32" s="35"/>
      <c r="H32" s="35"/>
      <c r="I32" s="35"/>
      <c r="J32" s="129"/>
    </row>
    <row r="33" spans="1:10" x14ac:dyDescent="0.2">
      <c r="A33" s="35"/>
      <c r="B33" s="35"/>
      <c r="C33" s="35"/>
      <c r="D33" s="175"/>
      <c r="E33" s="175"/>
      <c r="F33" s="35"/>
      <c r="G33" s="35"/>
      <c r="H33" s="35"/>
      <c r="I33" s="35"/>
      <c r="J33" s="129"/>
    </row>
    <row r="34" spans="1:10" x14ac:dyDescent="0.2">
      <c r="A34" s="35"/>
      <c r="B34" s="35"/>
      <c r="C34" s="35"/>
      <c r="D34" s="175"/>
      <c r="E34" s="175"/>
      <c r="F34" s="35"/>
      <c r="G34" s="35"/>
      <c r="H34" s="35"/>
      <c r="I34" s="35"/>
      <c r="J34" s="129"/>
    </row>
    <row r="35" spans="1:10" x14ac:dyDescent="0.2">
      <c r="A35" s="35"/>
      <c r="B35" s="35"/>
      <c r="C35" s="35"/>
      <c r="D35" s="175"/>
      <c r="E35" s="175"/>
      <c r="F35" s="35"/>
      <c r="G35" s="35"/>
      <c r="H35" s="35"/>
      <c r="I35" s="35"/>
      <c r="J35" s="129"/>
    </row>
    <row r="36" spans="1:10" ht="13.5" thickBot="1" x14ac:dyDescent="0.25">
      <c r="A36" s="35"/>
      <c r="B36" s="35"/>
      <c r="C36" s="35"/>
      <c r="D36" s="175"/>
      <c r="E36" s="175"/>
      <c r="F36" s="35"/>
      <c r="G36" s="35"/>
      <c r="H36" s="35"/>
      <c r="I36" s="35"/>
      <c r="J36" s="129"/>
    </row>
    <row r="37" spans="1:10" x14ac:dyDescent="0.2">
      <c r="A37" s="226"/>
      <c r="B37" s="226"/>
      <c r="C37" s="226"/>
      <c r="D37" s="227"/>
      <c r="E37" s="227"/>
      <c r="F37" s="226"/>
      <c r="G37" s="226"/>
      <c r="H37" s="226"/>
      <c r="I37" s="226"/>
    </row>
  </sheetData>
  <mergeCells count="23">
    <mergeCell ref="F3:I3"/>
    <mergeCell ref="B7:E7"/>
    <mergeCell ref="B12:C12"/>
    <mergeCell ref="D12:E12"/>
    <mergeCell ref="B18:C18"/>
    <mergeCell ref="D18:E18"/>
    <mergeCell ref="B14:C14"/>
    <mergeCell ref="D14:E14"/>
    <mergeCell ref="B16:C16"/>
    <mergeCell ref="D16:E16"/>
    <mergeCell ref="B10:E10"/>
    <mergeCell ref="B3:D3"/>
    <mergeCell ref="H12:H18"/>
    <mergeCell ref="H23:H29"/>
    <mergeCell ref="B21:E21"/>
    <mergeCell ref="B27:C27"/>
    <mergeCell ref="D27:E27"/>
    <mergeCell ref="B29:C29"/>
    <mergeCell ref="D29:E29"/>
    <mergeCell ref="B23:C23"/>
    <mergeCell ref="D23:E23"/>
    <mergeCell ref="B25:C25"/>
    <mergeCell ref="D25:E25"/>
  </mergeCells>
  <conditionalFormatting sqref="D14:E14">
    <cfRule type="containsText" dxfId="275" priority="40" operator="containsText" text="Nein">
      <formula>NOT(ISERROR(SEARCH("Nein",D14)))</formula>
    </cfRule>
    <cfRule type="containsText" dxfId="274" priority="41" operator="containsText" text="Teilweise">
      <formula>NOT(ISERROR(SEARCH("Teilweise",D14)))</formula>
    </cfRule>
    <cfRule type="containsText" dxfId="273" priority="42" operator="containsText" text="Ja">
      <formula>NOT(ISERROR(SEARCH("Ja",D14)))</formula>
    </cfRule>
  </conditionalFormatting>
  <conditionalFormatting sqref="D12:E12">
    <cfRule type="containsText" dxfId="272" priority="19" operator="containsText" text="Nein">
      <formula>NOT(ISERROR(SEARCH("Nein",D12)))</formula>
    </cfRule>
    <cfRule type="containsText" dxfId="271" priority="20" operator="containsText" text="Teilweise">
      <formula>NOT(ISERROR(SEARCH("Teilweise",D12)))</formula>
    </cfRule>
    <cfRule type="containsText" dxfId="270" priority="21" operator="containsText" text="Ja">
      <formula>NOT(ISERROR(SEARCH("Ja",D12)))</formula>
    </cfRule>
  </conditionalFormatting>
  <conditionalFormatting sqref="D16:E16">
    <cfRule type="containsText" dxfId="269" priority="16" operator="containsText" text="Nein">
      <formula>NOT(ISERROR(SEARCH("Nein",D16)))</formula>
    </cfRule>
    <cfRule type="containsText" dxfId="268" priority="17" operator="containsText" text="Teilweise">
      <formula>NOT(ISERROR(SEARCH("Teilweise",D16)))</formula>
    </cfRule>
    <cfRule type="containsText" dxfId="267" priority="18" operator="containsText" text="Ja">
      <formula>NOT(ISERROR(SEARCH("Ja",D16)))</formula>
    </cfRule>
  </conditionalFormatting>
  <conditionalFormatting sqref="D18:E18">
    <cfRule type="containsText" dxfId="266" priority="13" operator="containsText" text="Nein">
      <formula>NOT(ISERROR(SEARCH("Nein",D18)))</formula>
    </cfRule>
    <cfRule type="containsText" dxfId="265" priority="14" operator="containsText" text="Teilweise">
      <formula>NOT(ISERROR(SEARCH("Teilweise",D18)))</formula>
    </cfRule>
    <cfRule type="containsText" dxfId="264" priority="15" operator="containsText" text="Ja">
      <formula>NOT(ISERROR(SEARCH("Ja",D18)))</formula>
    </cfRule>
  </conditionalFormatting>
  <conditionalFormatting sqref="D23:E23">
    <cfRule type="containsText" dxfId="263" priority="10" operator="containsText" text="Nein">
      <formula>NOT(ISERROR(SEARCH("Nein",D23)))</formula>
    </cfRule>
    <cfRule type="containsText" dxfId="262" priority="11" operator="containsText" text="Teilweise">
      <formula>NOT(ISERROR(SEARCH("Teilweise",D23)))</formula>
    </cfRule>
    <cfRule type="containsText" dxfId="261" priority="12" operator="containsText" text="Ja">
      <formula>NOT(ISERROR(SEARCH("Ja",D23)))</formula>
    </cfRule>
  </conditionalFormatting>
  <conditionalFormatting sqref="D25:E25">
    <cfRule type="containsText" dxfId="260" priority="7" operator="containsText" text="Nein">
      <formula>NOT(ISERROR(SEARCH("Nein",D25)))</formula>
    </cfRule>
    <cfRule type="containsText" dxfId="259" priority="8" operator="containsText" text="Teilweise">
      <formula>NOT(ISERROR(SEARCH("Teilweise",D25)))</formula>
    </cfRule>
    <cfRule type="containsText" dxfId="258" priority="9" operator="containsText" text="Ja">
      <formula>NOT(ISERROR(SEARCH("Ja",D25)))</formula>
    </cfRule>
  </conditionalFormatting>
  <conditionalFormatting sqref="D27:E27">
    <cfRule type="containsText" dxfId="257" priority="4" operator="containsText" text="Nein">
      <formula>NOT(ISERROR(SEARCH("Nein",D27)))</formula>
    </cfRule>
    <cfRule type="containsText" dxfId="256" priority="5" operator="containsText" text="Teilweise">
      <formula>NOT(ISERROR(SEARCH("Teilweise",D27)))</formula>
    </cfRule>
    <cfRule type="containsText" dxfId="255" priority="6" operator="containsText" text="Ja">
      <formula>NOT(ISERROR(SEARCH("Ja",D27)))</formula>
    </cfRule>
  </conditionalFormatting>
  <conditionalFormatting sqref="D29:E29">
    <cfRule type="containsText" dxfId="254" priority="1" operator="containsText" text="Nein">
      <formula>NOT(ISERROR(SEARCH("Nein",D29)))</formula>
    </cfRule>
    <cfRule type="containsText" dxfId="253" priority="2" operator="containsText" text="Teilweise">
      <formula>NOT(ISERROR(SEARCH("Teilweise",D29)))</formula>
    </cfRule>
    <cfRule type="containsText" dxfId="252" priority="3" operator="containsText" text="Ja">
      <formula>NOT(ISERROR(SEARCH("Ja",D29)))</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Liste!$A$62:$A$65</xm:f>
          </x14:formula1>
          <xm:sqref>D29:E29 D12:E12 D14:E14 D16:E16 D18:E18 D23:E23 D25:E25 D27:E27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K44"/>
  <sheetViews>
    <sheetView showGridLines="0" showRowColHeaders="0" zoomScale="85" zoomScaleNormal="85" workbookViewId="0">
      <selection activeCell="M78" sqref="M78"/>
    </sheetView>
  </sheetViews>
  <sheetFormatPr baseColWidth="10" defaultColWidth="11.42578125" defaultRowHeight="12.75" x14ac:dyDescent="0.2"/>
  <cols>
    <col min="1" max="1" width="4.28515625" style="230" customWidth="1"/>
    <col min="2" max="2" width="6.85546875" style="230" customWidth="1"/>
    <col min="3" max="10" width="11.42578125" style="230"/>
    <col min="11" max="11" width="14.28515625" style="230" customWidth="1"/>
    <col min="12" max="16384" width="11.42578125" style="230"/>
  </cols>
  <sheetData>
    <row r="1" spans="2:11" ht="18" customHeight="1" thickBot="1" x14ac:dyDescent="0.25"/>
    <row r="2" spans="2:11" x14ac:dyDescent="0.2">
      <c r="B2" s="285"/>
      <c r="C2" s="286"/>
      <c r="D2" s="286"/>
      <c r="E2" s="286"/>
      <c r="F2" s="286"/>
      <c r="G2" s="286"/>
      <c r="H2" s="286"/>
      <c r="I2" s="286"/>
      <c r="J2" s="286"/>
      <c r="K2" s="287"/>
    </row>
    <row r="3" spans="2:11" x14ac:dyDescent="0.2">
      <c r="B3" s="288"/>
      <c r="C3" s="97"/>
      <c r="D3" s="97"/>
      <c r="E3" s="97"/>
      <c r="F3" s="97"/>
      <c r="G3" s="97"/>
      <c r="H3" s="97"/>
      <c r="I3" s="97"/>
      <c r="J3" s="97"/>
      <c r="K3" s="289"/>
    </row>
    <row r="4" spans="2:11" ht="19.5" thickBot="1" x14ac:dyDescent="0.35">
      <c r="B4" s="288"/>
      <c r="C4" s="350" t="s">
        <v>58</v>
      </c>
      <c r="D4" s="350"/>
      <c r="E4" s="350"/>
      <c r="F4" s="350"/>
      <c r="G4" s="350"/>
      <c r="H4" s="97"/>
      <c r="I4" s="97"/>
      <c r="J4" s="97"/>
      <c r="K4" s="289"/>
    </row>
    <row r="5" spans="2:11" ht="13.5" thickTop="1" x14ac:dyDescent="0.2">
      <c r="B5" s="288"/>
      <c r="C5" s="97"/>
      <c r="D5" s="97"/>
      <c r="E5" s="97"/>
      <c r="F5" s="97"/>
      <c r="G5" s="97"/>
      <c r="H5" s="97"/>
      <c r="I5" s="97"/>
      <c r="J5" s="97"/>
      <c r="K5" s="289"/>
    </row>
    <row r="6" spans="2:11" x14ac:dyDescent="0.2">
      <c r="B6" s="288"/>
      <c r="C6" s="97"/>
      <c r="D6" s="97"/>
      <c r="E6" s="97"/>
      <c r="F6" s="97"/>
      <c r="G6" s="97"/>
      <c r="H6" s="97"/>
      <c r="I6" s="97"/>
      <c r="J6" s="97"/>
      <c r="K6" s="289"/>
    </row>
    <row r="7" spans="2:11" x14ac:dyDescent="0.2">
      <c r="B7" s="288"/>
      <c r="C7" s="97"/>
      <c r="D7" s="97"/>
      <c r="E7" s="97"/>
      <c r="F7" s="97"/>
      <c r="G7" s="97"/>
      <c r="H7" s="97"/>
      <c r="I7" s="97"/>
      <c r="J7" s="97"/>
      <c r="K7" s="289"/>
    </row>
    <row r="8" spans="2:11" x14ac:dyDescent="0.2">
      <c r="B8" s="288"/>
      <c r="C8" s="97"/>
      <c r="D8" s="97"/>
      <c r="E8" s="97"/>
      <c r="F8" s="97"/>
      <c r="G8" s="97"/>
      <c r="H8" s="97"/>
      <c r="I8" s="97"/>
      <c r="J8" s="97"/>
      <c r="K8" s="289"/>
    </row>
    <row r="9" spans="2:11" ht="12.75" customHeight="1" x14ac:dyDescent="0.2">
      <c r="B9" s="288"/>
      <c r="C9" s="97"/>
      <c r="D9" s="97"/>
      <c r="E9" s="97"/>
      <c r="F9" s="97"/>
      <c r="G9" s="97"/>
      <c r="H9" s="97"/>
      <c r="I9" s="97"/>
      <c r="J9" s="97"/>
      <c r="K9" s="289"/>
    </row>
    <row r="10" spans="2:11" x14ac:dyDescent="0.2">
      <c r="B10" s="288"/>
      <c r="C10" s="97"/>
      <c r="D10" s="97"/>
      <c r="E10" s="97"/>
      <c r="F10" s="97"/>
      <c r="G10" s="97"/>
      <c r="H10" s="97"/>
      <c r="I10" s="97"/>
      <c r="J10" s="97"/>
      <c r="K10" s="289"/>
    </row>
    <row r="11" spans="2:11" x14ac:dyDescent="0.2">
      <c r="B11" s="288"/>
      <c r="C11" s="97"/>
      <c r="D11" s="97"/>
      <c r="E11" s="97"/>
      <c r="F11" s="97"/>
      <c r="G11" s="97"/>
      <c r="H11" s="97"/>
      <c r="I11" s="97"/>
      <c r="J11" s="97"/>
      <c r="K11" s="289"/>
    </row>
    <row r="12" spans="2:11" x14ac:dyDescent="0.2">
      <c r="B12" s="288"/>
      <c r="C12" s="97"/>
      <c r="D12" s="97"/>
      <c r="E12" s="97"/>
      <c r="F12" s="97"/>
      <c r="G12" s="97"/>
      <c r="H12" s="97"/>
      <c r="I12" s="97"/>
      <c r="J12" s="97"/>
      <c r="K12" s="289"/>
    </row>
    <row r="13" spans="2:11" x14ac:dyDescent="0.2">
      <c r="B13" s="288"/>
      <c r="C13" s="97"/>
      <c r="D13" s="97"/>
      <c r="E13" s="97"/>
      <c r="F13" s="97"/>
      <c r="G13" s="97"/>
      <c r="H13" s="97"/>
      <c r="I13" s="97"/>
      <c r="J13" s="97"/>
      <c r="K13" s="289"/>
    </row>
    <row r="14" spans="2:11" x14ac:dyDescent="0.2">
      <c r="B14" s="288"/>
      <c r="C14" s="97"/>
      <c r="D14" s="97"/>
      <c r="E14" s="97"/>
      <c r="F14" s="97"/>
      <c r="G14" s="97"/>
      <c r="H14" s="97"/>
      <c r="I14" s="97"/>
      <c r="J14" s="97"/>
      <c r="K14" s="289"/>
    </row>
    <row r="15" spans="2:11" x14ac:dyDescent="0.2">
      <c r="B15" s="288"/>
      <c r="C15" s="97"/>
      <c r="D15" s="97"/>
      <c r="E15" s="97"/>
      <c r="F15" s="97"/>
      <c r="G15" s="97"/>
      <c r="H15" s="97"/>
      <c r="I15" s="97"/>
      <c r="J15" s="97"/>
      <c r="K15" s="289"/>
    </row>
    <row r="16" spans="2:11" x14ac:dyDescent="0.2">
      <c r="B16" s="288"/>
      <c r="C16" s="97"/>
      <c r="D16" s="97"/>
      <c r="E16" s="97"/>
      <c r="F16" s="97"/>
      <c r="G16" s="97"/>
      <c r="H16" s="97"/>
      <c r="I16" s="97"/>
      <c r="J16" s="97"/>
      <c r="K16" s="289"/>
    </row>
    <row r="17" spans="2:11" x14ac:dyDescent="0.2">
      <c r="B17" s="288"/>
      <c r="C17" s="97"/>
      <c r="D17" s="97"/>
      <c r="E17" s="97"/>
      <c r="F17" s="97"/>
      <c r="G17" s="97"/>
      <c r="H17" s="97"/>
      <c r="I17" s="97"/>
      <c r="J17" s="97"/>
      <c r="K17" s="289"/>
    </row>
    <row r="18" spans="2:11" x14ac:dyDescent="0.2">
      <c r="B18" s="288"/>
      <c r="C18" s="97"/>
      <c r="D18" s="97"/>
      <c r="E18" s="97"/>
      <c r="F18" s="97"/>
      <c r="G18" s="97"/>
      <c r="H18" s="97"/>
      <c r="I18" s="97"/>
      <c r="J18" s="97"/>
      <c r="K18" s="289"/>
    </row>
    <row r="19" spans="2:11" x14ac:dyDescent="0.2">
      <c r="B19" s="288"/>
      <c r="C19" s="97"/>
      <c r="D19" s="97"/>
      <c r="E19" s="97"/>
      <c r="F19" s="97"/>
      <c r="G19" s="97"/>
      <c r="H19" s="97"/>
      <c r="I19" s="97"/>
      <c r="J19" s="97"/>
      <c r="K19" s="289"/>
    </row>
    <row r="20" spans="2:11" x14ac:dyDescent="0.2">
      <c r="B20" s="288"/>
      <c r="C20" s="97"/>
      <c r="D20" s="97"/>
      <c r="E20" s="97"/>
      <c r="F20" s="97"/>
      <c r="G20" s="97"/>
      <c r="H20" s="97"/>
      <c r="I20" s="97"/>
      <c r="J20" s="97"/>
      <c r="K20" s="289"/>
    </row>
    <row r="21" spans="2:11" x14ac:dyDescent="0.2">
      <c r="B21" s="288"/>
      <c r="C21" s="97"/>
      <c r="D21" s="97"/>
      <c r="E21" s="97"/>
      <c r="F21" s="97"/>
      <c r="G21" s="97"/>
      <c r="H21" s="97"/>
      <c r="I21" s="97"/>
      <c r="J21" s="97"/>
      <c r="K21" s="289"/>
    </row>
    <row r="22" spans="2:11" x14ac:dyDescent="0.2">
      <c r="B22" s="288"/>
      <c r="C22" s="97"/>
      <c r="D22" s="97"/>
      <c r="E22" s="97"/>
      <c r="F22" s="97"/>
      <c r="G22" s="97"/>
      <c r="H22" s="97"/>
      <c r="I22" s="97"/>
      <c r="J22" s="97"/>
      <c r="K22" s="289"/>
    </row>
    <row r="23" spans="2:11" x14ac:dyDescent="0.2">
      <c r="B23" s="288"/>
      <c r="C23" s="97"/>
      <c r="D23" s="97"/>
      <c r="E23" s="97"/>
      <c r="F23" s="97"/>
      <c r="G23" s="97"/>
      <c r="H23" s="97"/>
      <c r="I23" s="97"/>
      <c r="J23" s="97"/>
      <c r="K23" s="289"/>
    </row>
    <row r="24" spans="2:11" x14ac:dyDescent="0.2">
      <c r="B24" s="288"/>
      <c r="C24" s="97"/>
      <c r="D24" s="97"/>
      <c r="E24" s="97"/>
      <c r="F24" s="97"/>
      <c r="G24" s="97"/>
      <c r="H24" s="97"/>
      <c r="I24" s="97"/>
      <c r="J24" s="97"/>
      <c r="K24" s="289"/>
    </row>
    <row r="25" spans="2:11" x14ac:dyDescent="0.2">
      <c r="B25" s="288"/>
      <c r="C25" s="97"/>
      <c r="D25" s="97"/>
      <c r="E25" s="97"/>
      <c r="F25" s="97"/>
      <c r="G25" s="97"/>
      <c r="H25" s="97"/>
      <c r="I25" s="97"/>
      <c r="J25" s="97"/>
      <c r="K25" s="289"/>
    </row>
    <row r="26" spans="2:11" x14ac:dyDescent="0.2">
      <c r="B26" s="288"/>
      <c r="C26" s="97"/>
      <c r="D26" s="97"/>
      <c r="E26" s="97"/>
      <c r="F26" s="97"/>
      <c r="G26" s="97"/>
      <c r="H26" s="97"/>
      <c r="I26" s="97"/>
      <c r="J26" s="97"/>
      <c r="K26" s="289"/>
    </row>
    <row r="27" spans="2:11" x14ac:dyDescent="0.2">
      <c r="B27" s="288"/>
      <c r="C27" s="97"/>
      <c r="D27" s="97"/>
      <c r="E27" s="97"/>
      <c r="F27" s="97"/>
      <c r="G27" s="97"/>
      <c r="H27" s="97"/>
      <c r="I27" s="97"/>
      <c r="J27" s="97"/>
      <c r="K27" s="289"/>
    </row>
    <row r="28" spans="2:11" x14ac:dyDescent="0.2">
      <c r="B28" s="288"/>
      <c r="C28" s="97"/>
      <c r="D28" s="97"/>
      <c r="E28" s="97"/>
      <c r="F28" s="97"/>
      <c r="G28" s="97"/>
      <c r="H28" s="97"/>
      <c r="I28" s="97"/>
      <c r="J28" s="97"/>
      <c r="K28" s="289"/>
    </row>
    <row r="29" spans="2:11" x14ac:dyDescent="0.2">
      <c r="B29" s="288"/>
      <c r="C29" s="97"/>
      <c r="D29" s="97"/>
      <c r="E29" s="97"/>
      <c r="F29" s="97"/>
      <c r="G29" s="97"/>
      <c r="H29" s="97"/>
      <c r="I29" s="97"/>
      <c r="J29" s="97"/>
      <c r="K29" s="289"/>
    </row>
    <row r="30" spans="2:11" x14ac:dyDescent="0.2">
      <c r="B30" s="288"/>
      <c r="C30" s="97"/>
      <c r="D30" s="97"/>
      <c r="E30" s="97"/>
      <c r="F30" s="97"/>
      <c r="G30" s="97"/>
      <c r="H30" s="97"/>
      <c r="I30" s="97"/>
      <c r="J30" s="97"/>
      <c r="K30" s="289"/>
    </row>
    <row r="31" spans="2:11" x14ac:dyDescent="0.2">
      <c r="B31" s="288"/>
      <c r="C31" s="97"/>
      <c r="D31" s="97"/>
      <c r="E31" s="97"/>
      <c r="F31" s="97"/>
      <c r="G31" s="97"/>
      <c r="H31" s="97"/>
      <c r="I31" s="97"/>
      <c r="J31" s="97"/>
      <c r="K31" s="289"/>
    </row>
    <row r="32" spans="2:11" x14ac:dyDescent="0.2">
      <c r="B32" s="288"/>
      <c r="C32" s="33"/>
      <c r="D32" s="33"/>
      <c r="E32" s="33"/>
      <c r="F32" s="33"/>
      <c r="G32" s="33"/>
      <c r="H32" s="33"/>
      <c r="I32" s="33"/>
      <c r="J32" s="33"/>
      <c r="K32" s="289"/>
    </row>
    <row r="33" spans="2:11" x14ac:dyDescent="0.2">
      <c r="B33" s="288"/>
      <c r="C33" s="33"/>
      <c r="D33" s="33"/>
      <c r="E33" s="33"/>
      <c r="F33" s="33"/>
      <c r="G33" s="33"/>
      <c r="H33" s="33"/>
      <c r="I33" s="33"/>
      <c r="J33" s="33"/>
      <c r="K33" s="289"/>
    </row>
    <row r="34" spans="2:11" x14ac:dyDescent="0.2">
      <c r="B34" s="288"/>
      <c r="C34" s="33"/>
      <c r="D34" s="33"/>
      <c r="E34" s="33"/>
      <c r="F34" s="33"/>
      <c r="G34" s="33"/>
      <c r="H34" s="33"/>
      <c r="I34" s="33"/>
      <c r="J34" s="33"/>
      <c r="K34" s="289"/>
    </row>
    <row r="35" spans="2:11" x14ac:dyDescent="0.2">
      <c r="B35" s="288"/>
      <c r="C35" s="33"/>
      <c r="D35" s="33"/>
      <c r="E35" s="33"/>
      <c r="F35" s="33"/>
      <c r="G35" s="33"/>
      <c r="H35" s="33"/>
      <c r="I35" s="33"/>
      <c r="J35" s="33"/>
      <c r="K35" s="289"/>
    </row>
    <row r="36" spans="2:11" x14ac:dyDescent="0.2">
      <c r="B36" s="288"/>
      <c r="C36" s="33"/>
      <c r="D36" s="33"/>
      <c r="E36" s="33"/>
      <c r="F36" s="33"/>
      <c r="G36" s="33"/>
      <c r="H36" s="33"/>
      <c r="I36" s="33"/>
      <c r="J36" s="33"/>
      <c r="K36" s="289"/>
    </row>
    <row r="37" spans="2:11" x14ac:dyDescent="0.2">
      <c r="B37" s="288"/>
      <c r="C37" s="33"/>
      <c r="D37" s="33"/>
      <c r="E37" s="33"/>
      <c r="F37" s="33"/>
      <c r="G37" s="33"/>
      <c r="H37" s="33"/>
      <c r="I37" s="33"/>
      <c r="J37" s="33"/>
      <c r="K37" s="289"/>
    </row>
    <row r="38" spans="2:11" x14ac:dyDescent="0.2">
      <c r="B38" s="288"/>
      <c r="C38" s="33"/>
      <c r="D38" s="33"/>
      <c r="E38" s="33"/>
      <c r="F38" s="33"/>
      <c r="G38" s="33"/>
      <c r="H38" s="33"/>
      <c r="I38" s="33"/>
      <c r="J38" s="33"/>
      <c r="K38" s="289"/>
    </row>
    <row r="39" spans="2:11" x14ac:dyDescent="0.2">
      <c r="B39" s="288"/>
      <c r="C39" s="33"/>
      <c r="D39" s="33"/>
      <c r="E39" s="33"/>
      <c r="F39" s="33"/>
      <c r="G39" s="33"/>
      <c r="H39" s="33"/>
      <c r="I39" s="33"/>
      <c r="J39" s="33"/>
      <c r="K39" s="289"/>
    </row>
    <row r="40" spans="2:11" x14ac:dyDescent="0.2">
      <c r="B40" s="288"/>
      <c r="C40" s="33"/>
      <c r="D40" s="33"/>
      <c r="E40" s="33"/>
      <c r="F40" s="33"/>
      <c r="G40" s="33"/>
      <c r="H40" s="33"/>
      <c r="I40" s="33"/>
      <c r="J40" s="33"/>
      <c r="K40" s="289"/>
    </row>
    <row r="41" spans="2:11" x14ac:dyDescent="0.2">
      <c r="B41" s="288"/>
      <c r="C41" s="33"/>
      <c r="D41" s="33"/>
      <c r="E41" s="33"/>
      <c r="F41" s="33"/>
      <c r="G41" s="33"/>
      <c r="H41" s="33"/>
      <c r="I41" s="33"/>
      <c r="J41" s="33"/>
      <c r="K41" s="289"/>
    </row>
    <row r="42" spans="2:11" x14ac:dyDescent="0.2">
      <c r="B42" s="288"/>
      <c r="C42" s="33"/>
      <c r="D42" s="33"/>
      <c r="E42" s="33"/>
      <c r="F42" s="33"/>
      <c r="G42" s="33"/>
      <c r="H42" s="33"/>
      <c r="I42" s="33"/>
      <c r="J42" s="33"/>
      <c r="K42" s="289"/>
    </row>
    <row r="43" spans="2:11" x14ac:dyDescent="0.2">
      <c r="B43" s="288"/>
      <c r="C43" s="33"/>
      <c r="D43" s="33"/>
      <c r="E43" s="33"/>
      <c r="F43" s="33"/>
      <c r="G43" s="33"/>
      <c r="H43" s="33"/>
      <c r="I43" s="33"/>
      <c r="J43" s="33"/>
      <c r="K43" s="289"/>
    </row>
    <row r="44" spans="2:11" ht="13.5" thickBot="1" x14ac:dyDescent="0.25">
      <c r="B44" s="290"/>
      <c r="C44" s="291"/>
      <c r="D44" s="291"/>
      <c r="E44" s="291"/>
      <c r="F44" s="291"/>
      <c r="G44" s="291"/>
      <c r="H44" s="291"/>
      <c r="I44" s="291"/>
      <c r="J44" s="291"/>
      <c r="K44" s="292"/>
    </row>
  </sheetData>
  <sheetProtection password="B9A2" sheet="1" objects="1" scenarios="1" selectLockedCells="1"/>
  <mergeCells count="1">
    <mergeCell ref="C4:G4"/>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Deckblatt</vt:lpstr>
      <vt:lpstr>Einführung und Anleitung</vt:lpstr>
      <vt:lpstr>Projektbeschreibung</vt:lpstr>
      <vt:lpstr>Verringerung Auswirkungen</vt:lpstr>
      <vt:lpstr>Vermeidung höherer Risiken</vt:lpstr>
      <vt:lpstr>Verbessertes Handling&amp;Lagerung</vt:lpstr>
      <vt:lpstr>Wirtschaftl. &amp; sozialer Vorteil</vt:lpstr>
      <vt:lpstr>Monitoring</vt:lpstr>
      <vt:lpstr>Danke!</vt:lpstr>
      <vt:lpstr>Datenblatt</vt:lpstr>
      <vt:lpstr>Impressum</vt:lpstr>
      <vt:lpstr>Liste</vt:lpstr>
      <vt:lpstr>'Einführung und Anleitung'!Introduction</vt:lpstr>
      <vt:lpstr>SDS</vt:lpstr>
    </vt:vector>
  </TitlesOfParts>
  <Company>Öko-Institut 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SMART 5</dc:title>
  <dc:subject>Bewertungstool für Substitutionen</dc:subject>
  <dc:creator>Margarita Nuss</dc:creator>
  <cp:lastModifiedBy>Marga</cp:lastModifiedBy>
  <cp:lastPrinted>2018-01-10T15:02:38Z</cp:lastPrinted>
  <dcterms:created xsi:type="dcterms:W3CDTF">2013-05-23T07:01:58Z</dcterms:created>
  <dcterms:modified xsi:type="dcterms:W3CDTF">2018-05-03T10:04:27Z</dcterms:modified>
  <cp:contentStatus>01/2018</cp:contentStatus>
</cp:coreProperties>
</file>